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yanne.mkls\Desktop\CPL\NOVO PROCESSO BM ALMEIDA\"/>
    </mc:Choice>
  </mc:AlternateContent>
  <xr:revisionPtr revIDLastSave="0" documentId="13_ncr:1_{36C0383B-7ABE-4F95-B62C-C15290E9D20D}" xr6:coauthVersionLast="36" xr6:coauthVersionMax="36" xr10:uidLastSave="{00000000-0000-0000-0000-000000000000}"/>
  <bookViews>
    <workbookView xWindow="0" yWindow="0" windowWidth="16200" windowHeight="24830" activeTab="5" xr2:uid="{114E9888-5CF6-4C08-BD1B-E08AF611FFED}"/>
  </bookViews>
  <sheets>
    <sheet name="Recepção" sheetId="1" r:id="rId1"/>
    <sheet name="CarregadorContínuo" sheetId="2" r:id="rId2"/>
    <sheet name="Copeira" sheetId="3" r:id="rId3"/>
    <sheet name="Oficial de Manutenção" sheetId="4" r:id="rId4"/>
    <sheet name="Materiais" sheetId="5" r:id="rId5"/>
    <sheet name="Uniformes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5" l="1"/>
  <c r="G5" i="5"/>
  <c r="G6" i="5"/>
  <c r="G7" i="5"/>
  <c r="G3" i="5"/>
  <c r="G15" i="5"/>
  <c r="G16" i="5"/>
  <c r="G17" i="5"/>
  <c r="G18" i="5"/>
  <c r="G19" i="5"/>
  <c r="G20" i="5"/>
  <c r="G14" i="5"/>
  <c r="G39" i="6"/>
  <c r="G38" i="6"/>
  <c r="G37" i="6"/>
  <c r="G36" i="6"/>
  <c r="G35" i="6"/>
  <c r="G29" i="6"/>
  <c r="G28" i="6"/>
  <c r="G27" i="6"/>
  <c r="G26" i="6"/>
  <c r="G25" i="6"/>
  <c r="G24" i="6"/>
  <c r="G18" i="6"/>
  <c r="G17" i="6"/>
  <c r="G16" i="6"/>
  <c r="G15" i="6"/>
  <c r="G14" i="6"/>
  <c r="G8" i="6"/>
  <c r="G7" i="6"/>
  <c r="G6" i="6"/>
  <c r="G5" i="6"/>
  <c r="G4" i="6"/>
  <c r="G3" i="6"/>
  <c r="G8" i="5" l="1"/>
  <c r="G21" i="5"/>
  <c r="G40" i="6"/>
  <c r="G30" i="6"/>
  <c r="G19" i="6"/>
  <c r="G9" i="6"/>
  <c r="D166" i="2" l="1"/>
  <c r="D196" i="2" s="1"/>
  <c r="D155" i="2"/>
  <c r="C80" i="2"/>
  <c r="D77" i="2"/>
  <c r="D76" i="2"/>
  <c r="D80" i="2" s="1"/>
  <c r="D92" i="2" s="1"/>
  <c r="D28" i="2"/>
  <c r="D33" i="2" s="1"/>
  <c r="D43" i="2" l="1"/>
  <c r="D104" i="2"/>
  <c r="D42" i="2"/>
  <c r="D44" i="2" s="1"/>
  <c r="D90" i="2" s="1"/>
  <c r="D103" i="2"/>
  <c r="D100" i="2"/>
  <c r="D192" i="2"/>
  <c r="D99" i="2"/>
  <c r="D105" i="2" s="1"/>
  <c r="D194" i="2" s="1"/>
  <c r="D101" i="2"/>
  <c r="D102" i="2"/>
  <c r="D166" i="4"/>
  <c r="D196" i="4" s="1"/>
  <c r="D155" i="4"/>
  <c r="D80" i="4"/>
  <c r="D92" i="4" s="1"/>
  <c r="C80" i="4"/>
  <c r="D77" i="4"/>
  <c r="D76" i="4"/>
  <c r="D33" i="4"/>
  <c r="D28" i="4"/>
  <c r="D54" i="2" l="1"/>
  <c r="D56" i="2"/>
  <c r="D58" i="2"/>
  <c r="D57" i="2"/>
  <c r="D53" i="2"/>
  <c r="D55" i="2"/>
  <c r="D51" i="2"/>
  <c r="D52" i="2"/>
  <c r="D59" i="2"/>
  <c r="D91" i="2" s="1"/>
  <c r="D93" i="2" s="1"/>
  <c r="D103" i="4"/>
  <c r="D43" i="4"/>
  <c r="D104" i="4"/>
  <c r="D52" i="4"/>
  <c r="D99" i="4"/>
  <c r="D105" i="4" s="1"/>
  <c r="D194" i="4" s="1"/>
  <c r="D102" i="4"/>
  <c r="D42" i="4"/>
  <c r="D44" i="4" s="1"/>
  <c r="D90" i="4" s="1"/>
  <c r="D100" i="4"/>
  <c r="D192" i="4"/>
  <c r="D55" i="4"/>
  <c r="D101" i="4"/>
  <c r="D193" i="2" l="1"/>
  <c r="D134" i="2"/>
  <c r="D129" i="2"/>
  <c r="D135" i="2" s="1"/>
  <c r="D154" i="2" s="1"/>
  <c r="D156" i="2" s="1"/>
  <c r="D195" i="2" s="1"/>
  <c r="D132" i="2"/>
  <c r="D131" i="2"/>
  <c r="D133" i="2"/>
  <c r="D130" i="2"/>
  <c r="D57" i="4"/>
  <c r="D53" i="4"/>
  <c r="D54" i="4"/>
  <c r="D51" i="4"/>
  <c r="D56" i="4"/>
  <c r="D58" i="4"/>
  <c r="D174" i="2" l="1"/>
  <c r="D197" i="2"/>
  <c r="D59" i="4"/>
  <c r="D91" i="4" s="1"/>
  <c r="D93" i="4" s="1"/>
  <c r="D175" i="2" l="1"/>
  <c r="D193" i="4"/>
  <c r="D133" i="4"/>
  <c r="D130" i="4"/>
  <c r="D134" i="4"/>
  <c r="D132" i="4"/>
  <c r="D129" i="4"/>
  <c r="D131" i="4"/>
  <c r="D176" i="2" l="1"/>
  <c r="D180" i="2" s="1"/>
  <c r="D198" i="2" s="1"/>
  <c r="D199" i="2" s="1"/>
  <c r="D204" i="2" s="1"/>
  <c r="D205" i="2" s="1"/>
  <c r="D206" i="2" s="1"/>
  <c r="D177" i="2"/>
  <c r="D179" i="2"/>
  <c r="D178" i="2"/>
  <c r="D135" i="4"/>
  <c r="D154" i="4" s="1"/>
  <c r="D156" i="4" s="1"/>
  <c r="D195" i="4" l="1"/>
  <c r="D197" i="4" s="1"/>
  <c r="D174" i="4"/>
  <c r="D175" i="4" s="1"/>
  <c r="D177" i="4" s="1"/>
  <c r="D176" i="4" l="1"/>
  <c r="D180" i="4" s="1"/>
  <c r="D198" i="4" s="1"/>
  <c r="D199" i="4" s="1"/>
  <c r="D204" i="4" s="1"/>
  <c r="D205" i="4" s="1"/>
  <c r="D178" i="4"/>
  <c r="D179" i="4"/>
  <c r="D166" i="3" l="1"/>
  <c r="D196" i="3" s="1"/>
  <c r="D155" i="3"/>
  <c r="C80" i="3"/>
  <c r="D77" i="3"/>
  <c r="D76" i="3"/>
  <c r="D80" i="3" s="1"/>
  <c r="D92" i="3" s="1"/>
  <c r="D28" i="3"/>
  <c r="D33" i="3" s="1"/>
  <c r="D101" i="3" l="1"/>
  <c r="D192" i="3"/>
  <c r="D99" i="3"/>
  <c r="D104" i="3"/>
  <c r="D43" i="3"/>
  <c r="D103" i="3"/>
  <c r="D42" i="3"/>
  <c r="D100" i="3"/>
  <c r="D102" i="3"/>
  <c r="D44" i="3" l="1"/>
  <c r="D105" i="3"/>
  <c r="D194" i="3" s="1"/>
  <c r="D90" i="3" l="1"/>
  <c r="D51" i="3"/>
  <c r="D55" i="3"/>
  <c r="D56" i="3"/>
  <c r="D53" i="3"/>
  <c r="D52" i="3"/>
  <c r="D58" i="3"/>
  <c r="D54" i="3"/>
  <c r="D57" i="3"/>
  <c r="D59" i="3" l="1"/>
  <c r="D91" i="3" s="1"/>
  <c r="D93" i="3"/>
  <c r="D193" i="3" l="1"/>
  <c r="D133" i="3"/>
  <c r="D134" i="3"/>
  <c r="D130" i="3"/>
  <c r="D132" i="3"/>
  <c r="D129" i="3"/>
  <c r="D131" i="3"/>
  <c r="D135" i="3" l="1"/>
  <c r="D154" i="3" s="1"/>
  <c r="D156" i="3" s="1"/>
  <c r="D195" i="3" l="1"/>
  <c r="D197" i="3" s="1"/>
  <c r="D174" i="3"/>
  <c r="D175" i="3" l="1"/>
  <c r="D178" i="3" s="1"/>
  <c r="D179" i="3" l="1"/>
  <c r="D176" i="3"/>
  <c r="D180" i="3" s="1"/>
  <c r="D198" i="3" s="1"/>
  <c r="D199" i="3" s="1"/>
  <c r="D204" i="3" s="1"/>
  <c r="D205" i="3" s="1"/>
  <c r="D177" i="3"/>
  <c r="D167" i="1" l="1"/>
  <c r="D198" i="1" s="1"/>
  <c r="D156" i="1"/>
  <c r="C81" i="1"/>
  <c r="D78" i="1"/>
  <c r="D77" i="1"/>
  <c r="D81" i="1" s="1"/>
  <c r="D93" i="1" s="1"/>
  <c r="D28" i="1"/>
  <c r="D33" i="1" s="1"/>
  <c r="D102" i="1" l="1"/>
  <c r="D105" i="1"/>
  <c r="D43" i="1"/>
  <c r="D101" i="1"/>
  <c r="D100" i="1"/>
  <c r="D104" i="1"/>
  <c r="D42" i="1"/>
  <c r="D44" i="1" s="1"/>
  <c r="D91" i="1" s="1"/>
  <c r="D103" i="1"/>
  <c r="D194" i="1"/>
  <c r="D106" i="1" l="1"/>
  <c r="D196" i="1" s="1"/>
  <c r="D56" i="1"/>
  <c r="D54" i="1"/>
  <c r="D53" i="1"/>
  <c r="D59" i="1"/>
  <c r="D52" i="1"/>
  <c r="D57" i="1"/>
  <c r="D55" i="1"/>
  <c r="D58" i="1"/>
  <c r="D60" i="1" l="1"/>
  <c r="D92" i="1" s="1"/>
  <c r="D94" i="1" s="1"/>
  <c r="D195" i="1" l="1"/>
  <c r="D130" i="1"/>
  <c r="D135" i="1"/>
  <c r="D134" i="1"/>
  <c r="D132" i="1"/>
  <c r="D131" i="1"/>
  <c r="D133" i="1"/>
  <c r="D136" i="1" l="1"/>
  <c r="D155" i="1" s="1"/>
  <c r="D157" i="1" s="1"/>
  <c r="D197" i="1" l="1"/>
  <c r="D199" i="1" s="1"/>
  <c r="D176" i="1"/>
  <c r="D177" i="1" l="1"/>
  <c r="D178" i="1" l="1"/>
  <c r="D182" i="1" s="1"/>
  <c r="D200" i="1" s="1"/>
  <c r="D201" i="1" s="1"/>
  <c r="D206" i="1" s="1"/>
  <c r="D207" i="1" s="1"/>
  <c r="D181" i="1"/>
  <c r="D179" i="1"/>
  <c r="D180" i="1"/>
</calcChain>
</file>

<file path=xl/sharedStrings.xml><?xml version="1.0" encoding="utf-8"?>
<sst xmlns="http://schemas.openxmlformats.org/spreadsheetml/2006/main" count="1088" uniqueCount="236">
  <si>
    <r>
      <t xml:space="preserve">PLANILHA DE CUSTOS E FORMAÇÃO DE PREÇOS         (IN nº 05/2017 - SLTI/2017) </t>
    </r>
    <r>
      <rPr>
        <sz val="12"/>
        <color rgb="FFFF0000"/>
        <rFont val="Times New Roman"/>
        <family val="1"/>
      </rPr>
      <t>Com ajustes após publicação da Lei n° 13.467, de 2017.</t>
    </r>
  </si>
  <si>
    <t>Número do Processo (SEI): 08310.002306/2023-11</t>
  </si>
  <si>
    <t>Licitação nº: XX/2023 - Pregão Eletrônico</t>
  </si>
  <si>
    <t>Dia ___/___/_____ às ___:___horas</t>
  </si>
  <si>
    <t>DISCRIMINAÇÃO DOS SERVIÇOS (DADOS REFERENTES À CONTRATAÇÃO)</t>
  </si>
  <si>
    <t>A</t>
  </si>
  <si>
    <t>Data de apresentação da proposta (dia/mês/ano):</t>
  </si>
  <si>
    <t>XX/05/2023</t>
  </si>
  <si>
    <t>B</t>
  </si>
  <si>
    <t>Município/UF:</t>
  </si>
  <si>
    <t>São Luís/MA</t>
  </si>
  <si>
    <t>C</t>
  </si>
  <si>
    <t>Ano do Acordo, Convenção ou Dissídio Coletivo:</t>
  </si>
  <si>
    <t>MA000087/2023</t>
  </si>
  <si>
    <t>D</t>
  </si>
  <si>
    <t>Número de meses de execução contratual:</t>
  </si>
  <si>
    <t>12 (doze)</t>
  </si>
  <si>
    <t>IDENTIFICAÇÃO DO SERVIÇO</t>
  </si>
  <si>
    <t>Tipo</t>
  </si>
  <si>
    <t>Unid. de Medida</t>
  </si>
  <si>
    <t>Quantidade Total</t>
  </si>
  <si>
    <t>Recepcionista</t>
  </si>
  <si>
    <t>Posto</t>
  </si>
  <si>
    <t>Dados para composição dos custos referentes a mão de obra</t>
  </si>
  <si>
    <r>
      <t xml:space="preserve">Tipo de Serviço (mesmo serviço com características distintas): </t>
    </r>
    <r>
      <rPr>
        <b/>
        <sz val="11"/>
        <color rgb="FF000000"/>
        <rFont val="Times New Roman"/>
        <family val="1"/>
      </rPr>
      <t>Recepcionista</t>
    </r>
  </si>
  <si>
    <r>
      <t xml:space="preserve">Classificação Brasileira de Ocupações (CBO): </t>
    </r>
    <r>
      <rPr>
        <b/>
        <sz val="12"/>
        <color rgb="FF000000"/>
        <rFont val="Times New Roman"/>
        <family val="1"/>
      </rPr>
      <t>4221-05</t>
    </r>
  </si>
  <si>
    <r>
      <t xml:space="preserve">Salário Normativo da Categoria Profissional: </t>
    </r>
    <r>
      <rPr>
        <b/>
        <sz val="12"/>
        <color rgb="FF000000"/>
        <rFont val="Times New Roman"/>
        <family val="1"/>
      </rPr>
      <t>R$ 1.603,37</t>
    </r>
  </si>
  <si>
    <r>
      <t>Categoria Profissional (vinculada à execução contratual):</t>
    </r>
    <r>
      <rPr>
        <b/>
        <sz val="12"/>
        <color rgb="FF000000"/>
        <rFont val="Times New Roman"/>
        <family val="1"/>
      </rPr>
      <t xml:space="preserve"> Recepcionista</t>
    </r>
  </si>
  <si>
    <r>
      <t xml:space="preserve">Data-Base da Categoria (dia/mês/ano): </t>
    </r>
    <r>
      <rPr>
        <b/>
        <sz val="12"/>
        <color rgb="FF000000"/>
        <rFont val="Times New Roman"/>
        <family val="1"/>
      </rPr>
      <t>01/01/2023</t>
    </r>
  </si>
  <si>
    <t>Módulo 1 - Composição da Remuneração</t>
  </si>
  <si>
    <t>Composição da Remuneração</t>
  </si>
  <si>
    <t>Valor (R$)</t>
  </si>
  <si>
    <t xml:space="preserve">Salário-Base  (Cláusula 3ª, Nível VI, CCT/2023) </t>
  </si>
  <si>
    <t>Adicional de Periculosidade (30%)*</t>
  </si>
  <si>
    <t>Adicional de Produtividade</t>
  </si>
  <si>
    <t>Adicional Noturno</t>
  </si>
  <si>
    <t>E</t>
  </si>
  <si>
    <t>Adicional de Hora Noturna Reduzida</t>
  </si>
  <si>
    <t>F</t>
  </si>
  <si>
    <t>Produtividade</t>
  </si>
  <si>
    <t>Total</t>
  </si>
  <si>
    <t>A - Conforme Cláusula Terceira, da CCT/2023.</t>
  </si>
  <si>
    <t>B - Por força de Laudo Técnico é devido o adicional de periculosidade aos trabalhadores que prestem serviços no Prédio da SR/PF/MA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</si>
  <si>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</si>
  <si>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</si>
  <si>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</si>
  <si>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</si>
  <si>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 (8,3333%)</t>
  </si>
  <si>
    <t>Férias e Adicional de Férias (11,1111%)</t>
  </si>
  <si>
    <t>A=1/12/100%; B=(1/12/100)+(33,3333%*8,3333%)=11,1111%</t>
  </si>
  <si>
    <t>Nota - Metodologia conforme Estudo Sobre a Composição de Custos para Limpeaz e Conservação da SEGES/ME, para o Estado do Maranhão.</t>
  </si>
  <si>
    <t>Submódulo 2.2 - Encargos Previdenciários (GPS), Fundo de Garantia por Tempo de Serviço (FGTS) e outras contribuições.</t>
  </si>
  <si>
    <t>2.2</t>
  </si>
  <si>
    <t>GPS, FGTS e outras contribuições</t>
  </si>
  <si>
    <t>INSS  (20%)</t>
  </si>
  <si>
    <t>Salário Educação (2,50%)</t>
  </si>
  <si>
    <t>SAT (RAT X FAT - 3,00%)</t>
  </si>
  <si>
    <t>SESC ou SESI  (1,50%)</t>
  </si>
  <si>
    <t>SENAI - SENAC (1,00%)</t>
  </si>
  <si>
    <t>SEBRAE (0,60%)</t>
  </si>
  <si>
    <t>G</t>
  </si>
  <si>
    <t>INCRA (0,20%)</t>
  </si>
  <si>
    <t>H</t>
  </si>
  <si>
    <t>FGTS (8,00%)</t>
  </si>
  <si>
    <t>Total (36,80%)</t>
  </si>
  <si>
    <t>A – Seguridade Social – 20% - Art. 2°, § 3º, da Lei 11.457, de 2007;</t>
  </si>
  <si>
    <t>B – Salário Educação – 2,5% - Art. 3º, Inciso I, Decreto 87.043, de 22 de março de 1982;</t>
  </si>
  <si>
    <t>C – Seguro Acidente de Trabalho ( RAT x FAP ). FAT – Fator Acidentário é um multiplicado que pode variar de 0,5 à 2,0. Deverá ser comprovado pelo licitante. Conforme Caderno de Estudos SEGES/ME, para este cálculo será adotado o SAT médio de 3%.;</t>
  </si>
  <si>
    <t>D – SESC/SESI – 1,5% - Art. 30, Lei 8.036/90;</t>
  </si>
  <si>
    <t>E – SENAI/SENAC – 1,00 – Art. 1º, caput, Decreto-Lei 6.246, de 1944 (SENAI) e art. 4º, caput, do Decreto-Lei 1.146 de 1970;</t>
  </si>
  <si>
    <t>F – SEBRAE – 0,60% - Art. 8º, Lei 8.029/90;</t>
  </si>
  <si>
    <t>G – INCRA – 0,20% - Art. 1°, I, 2 c/c art. 3°, ambos do Decreto-Lei 1.146, de 1970;</t>
  </si>
  <si>
    <t>H – FGTS – 8% - Art. 15, Lei nº 8.036/90 e Art. 7º, III, CF/1988.</t>
  </si>
  <si>
    <t>Base de Cálculo = [(Módulo 1 + Submódulo 2.1) x percentual do componente], conforme metodologia do Estudo Sobre Composição dos Custos. Serviços de Vigilância. Maranhão. SEGES/ME</t>
  </si>
  <si>
    <t>Total = 36,80%, podendo chegar a 39,80%, caso o FAP do licitante esteja a 2.</t>
  </si>
  <si>
    <t>Submódulo 2.3 - Benefícios Mensais e Diários.</t>
  </si>
  <si>
    <t>2.3</t>
  </si>
  <si>
    <t>Benefícios Mensais e Diários</t>
  </si>
  <si>
    <t xml:space="preserve">Transporte </t>
  </si>
  <si>
    <t>Auxílio-Refeição/Alimentação</t>
  </si>
  <si>
    <t>Cesta Básica (Cláusula Décima Primeira)</t>
  </si>
  <si>
    <t>Outros (especificar)</t>
  </si>
  <si>
    <t>A – Vale Transporte (VT). Em São Luís/MA = R$ 4,20. Dedução Legal de 6% do salário-base (SB), conforme art. 4º. Parágrafo único, da Lei 7.418/85.  Memória de Cálculo - VT = [(22 x 2 x R$ 4,20) – (SB x 6%)]</t>
  </si>
  <si>
    <t>B – Auxílio-Refeição (AR). R$ 21,00, conforme Cláusula Nona da CCT. Custeio de 15% pelo empregado, conforme Cláusula Décima da CCT. Memória de Cálculo – AR = (R$ 21,00 x 22) x 85%;</t>
  </si>
  <si>
    <t>C - Conforme Cláusula 11 da CCT/2023.</t>
  </si>
  <si>
    <t>Quadro-Resumo do Módulo 2 - Encargos e Benefícios anuais, mensais e diários</t>
  </si>
  <si>
    <t>Encar. e Benef. Anuais/Mensais/Diários</t>
  </si>
  <si>
    <t>13º Salário, Férias e Adicional de Férias</t>
  </si>
  <si>
    <t>Módulo 3 - Provisão para Rescisão</t>
  </si>
  <si>
    <t>Provisão para Rescisão</t>
  </si>
  <si>
    <t>Aviso Prévio Indenizado (0,46%)</t>
  </si>
  <si>
    <t>Incidência do FGTS sobre o Aviso Prévio Indenizado (0,04%)</t>
  </si>
  <si>
    <t>Multa do FGTS e contribuição social sobre o Aviso Prévio Indenizado (3,44%)</t>
  </si>
  <si>
    <t>Aviso Prévio Trabalhado (1,94%)</t>
  </si>
  <si>
    <t>Incidência dos encargos do submódulo 2.2 sobre o Aviso Prévio Trabalhado (0,71%)</t>
  </si>
  <si>
    <t>Multa do FGTS e contribuição social sobre o Aviso Prévio Trabalhado (0,062%)</t>
  </si>
  <si>
    <t>Total (6,65%)</t>
  </si>
  <si>
    <t>A – Aviso Prévio Indenizado (API) – 0,46%. Art. 487, § 1º, CLT, c/c art. 7º, XXI, CF/88. Nota 01 - O TCU, por meio do Acórdão 1904/2007 - Plenário, com base em estudos do STF recomenda a utilização do percentual estatístico de 5,55% referente a empregados demitidos que não trabalham durante o aviso prévio. Memória de Cálculo: [(1/12) x 0,0555 x 100] = 0,46%</t>
  </si>
  <si>
    <t>B – FGTS sobre API – 0,04%. Memória de Cálculo: 8% x 0,46% = 0,04%</t>
  </si>
  <si>
    <t>C – Multa do FGTS sobre API – 3,44%. Art. 18, §1º da Lei 8.036/90. Memória de Cálculo: ((0,08 x 0,4 x 0,9) x (1+0,0833+0,1111)) x 100. Nota 02 – Segundo manual do Comprasnet 10% dos empregados pede demissão, razão pela qual a provisão recair sobre os 90% (0,9) que recebem. Nota 03 – A Contribuição Social de 10%, que foi retirada em janeiro de 2020, não consta da memória de cálculo. Nota 04 – Base = 1 Remuneração + 0,833 do 13º + 0,1111 de Férias + Adicional</t>
  </si>
  <si>
    <t>D – Aviso Prévio Trabalhado (APT) – 1,94%. Conforme Acordão TCU 1904/2007 Memória de Cálculo: [(1 salário integral / 30 dias) x 7 dias] / 12 meses = 1,94% Nota 05 - Este percentual deverá vigorar somente durante o primeiro ano do contrato. A partir do segundo ano de contrato, conforme Acórdão TCU 1186/2017 e Lei nº 12.506/2011, o percentual passará para 0,194%, para fazer face ao acréscimo de 03 dias de aviso prévio trabalhado após 01 ano. Cálculo: 1,94% x 10%. Este percentual vigorará após o primeiro ano de contrato (prorrogação contratual).</t>
  </si>
  <si>
    <t>E – Módulo 2. Sobre APT – 0,71%. Memória de Cálculo: (36,80% x 1,94% ) = 0,71 Nota 06 - Conforme Acórdão 1.186/2017 – TCU/Plenário, o percentual referente a Aviso Prévio Trabalhado e suas incidências serão devidos apenas no primeiro ano de vigência do contrato, e no caso de eventual prorrogação, serão retirados, com vigência a partir do primeiro aniversário da avença, em atendimento ao exposto no Acórdão 3006/2010 -Plenário - TCU.</t>
  </si>
  <si>
    <t>F – FGTS sobre APT – 0,78%. Cálculo: (FGTS = 0,08 X Multa = 0,4 x ATP = 0,0194) x 100 = 0,062%</t>
  </si>
  <si>
    <t>Módulo 4 - Custo de Reposição do Profissional Ausente</t>
  </si>
  <si>
    <t>Submódulo 4.1 - Ausências Legais</t>
  </si>
  <si>
    <t>4.1</t>
  </si>
  <si>
    <t>Ausências Legais</t>
  </si>
  <si>
    <t>Substituto na cobertura de Férias (20,9589 dias ou 5,82%)</t>
  </si>
  <si>
    <t>Substituto na cobertura de Ausências Legais (1 dia ou 0,28%)</t>
  </si>
  <si>
    <t>Substituto na cobertura de Licença-Paternidade (0,1997 dia ou 0,06%)</t>
  </si>
  <si>
    <t>Substituto na cobertura de Ausências por acidente de trabalho (0,9659 dia ou 0,27%)</t>
  </si>
  <si>
    <t>Substituto na cobertura de Licença-Maternidade (2,4753 dia ou 0,69%)</t>
  </si>
  <si>
    <t>Substituto na cobertura de Outras ausências (especificar)  Outros (Reciclagem, Doença, Consulta, Óbitos em família, Casamento, Doação de Sangue, Testemunho, Pré-natal) (3,874 dias ou 1,08%)</t>
  </si>
  <si>
    <t>Total (29,4737 dias ou 8,20%)</t>
  </si>
  <si>
    <t xml:space="preserve">(1) - Incidências conforme metodologia do Caderno de Composição de Custos do ME (SEGES), para Limpeza e Conservação, no Estado de Alagoas (Atualização 2019). </t>
  </si>
  <si>
    <t>(2) - Somatório das demais incidências não especificadas anteriormente, conforme caderno modelo.</t>
  </si>
  <si>
    <t>Nota 01 - Base de Cálculo = ((Custo Diário) / 12)) = {[( Módulo 1 + Módulo 2 + Módulo 3 ) / 30 ] / 12}</t>
  </si>
  <si>
    <t>Memória de Cálculo: “Valor” = {[(Custo Diário) / 12)) x nº de dias)]} = {[( Módulo 1 + Módulo 2 + Módulo 3 ) / 30 ] / 12 x nº de dias}</t>
  </si>
  <si>
    <t>Nota 02 - Percentual estimado apurado pela divisão do valor do componente de cada item do submódulo pelo somatório dos Módulos 1, 2 e 3.</t>
  </si>
  <si>
    <t>Submódulo 4.2 - Intrajornada</t>
  </si>
  <si>
    <t>4.2</t>
  </si>
  <si>
    <t>Intrajornada</t>
  </si>
  <si>
    <t>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</si>
  <si>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</si>
  <si>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</si>
  <si>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</si>
  <si>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</si>
  <si>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</si>
  <si>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</si>
  <si>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</si>
  <si>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 xml:space="preserve">Total </t>
  </si>
  <si>
    <t>Nota 01 - Para definição dos componentes A, B e C do Módulo 5 foi realizada análise da contratação atual e pesquisa com o serviço de fiscalização do contrato</t>
  </si>
  <si>
    <t>Nota 02 - Para definição dos valores referenciais foi realizada pesquisa de preços, conforme diretrizes da IN 73/2020 - SEGES/ME.</t>
  </si>
  <si>
    <t>Módulo 6 - Custos Indiretos, Tributos e Lucro</t>
  </si>
  <si>
    <t>Custos Indiretos, Tributos e Lucro</t>
  </si>
  <si>
    <t>Custos Indiretos (5,00% )</t>
  </si>
  <si>
    <t>Lucro (5,00%)</t>
  </si>
  <si>
    <t>Tributos (8,65%)</t>
  </si>
  <si>
    <t>C.1. Tributos Federais (PIS - 0,65%)</t>
  </si>
  <si>
    <t>C.2. Tributos Federais (COFINS - 3,00%)</t>
  </si>
  <si>
    <t>C.3. Tributos Municipais (5%)</t>
  </si>
  <si>
    <t>B - Conforme Manual de Preenchimento de Planilhas do STJ, versão 2020, páginas 83 e 84, e, considerando o histórico de contratações da PF/MA, considera-se razoável o percentual máximo de 5% (cinco por cento) para taxa de lucro.</t>
  </si>
  <si>
    <t xml:space="preserve">C – Tributos – 8,65% ( Lucro Presumido), sendo 0,65% para PIS, 3,00% para COFINS e 5% para ISS). </t>
  </si>
  <si>
    <t>Memória de Cálculo: (Base de Cálculo x 8,65%) = ((Módulos 1 + 2 +3 + 4 + 5 + CI + lucro / Fator ) x 8,65%)), onde Fator = ((1 – (PIS% + CONFINS% + ISS%)) = Fator = 0,9135</t>
  </si>
  <si>
    <t>C.1. – PIS - 0,65% (Lucro Presumido). Cálculo: Base de Cálculo x 0,65% = ((Módulos 1 + 2 +3 + 4 + 5 + CI + lucro / Fator) x 0,65%));</t>
  </si>
  <si>
    <t>C.2. – CONFINS – 3,00% (Lucro Presumido). Cálculo: Base de Cálculo x 0,65% = ((Módulos 1 + 2 +3 + 4 + 5 + CI + lucro / Fator) x 0,65%));</t>
  </si>
  <si>
    <t>C.1 – ISS - 5,00% (Lucro Presumido). Cálculo: Base de Cálculo x 0,65% = ((Módulos 1 + 2 +3 + 4 + 5 + CI + lucro / Fator) x 0,65%));</t>
  </si>
  <si>
    <t>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</si>
  <si>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</si>
  <si>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</si>
  <si>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</si>
  <si>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</si>
  <si>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VALOR GLOBAL MÁXIMO ESTIMADO DA PROPOSTA</t>
  </si>
  <si>
    <t>Valor Máximo Estimado Para o Posto (1 Recepcionista)</t>
  </si>
  <si>
    <t>Valor Máximo Anual Estimado (1 Recepcionista)</t>
  </si>
  <si>
    <r>
      <t xml:space="preserve">PLANILHA DE CUSTOS E FORMAÇÃO DE PREÇOS                                         (IN nº 05/2017 - SLTI/2017)                                                                                   </t>
    </r>
    <r>
      <rPr>
        <sz val="12"/>
        <color rgb="FFFF0000"/>
        <rFont val="Times New Roman"/>
        <family val="1"/>
      </rPr>
      <t>Com ajustes após publicação da Lei n° 13.467, de 2017.</t>
    </r>
  </si>
  <si>
    <t>Copeiragem</t>
  </si>
  <si>
    <r>
      <t xml:space="preserve">Tipo de Serviço (mesmo serviço com características distintas): </t>
    </r>
    <r>
      <rPr>
        <b/>
        <sz val="12"/>
        <color rgb="FF000000"/>
        <rFont val="Times New Roman"/>
        <family val="1"/>
      </rPr>
      <t>Copeiragem</t>
    </r>
  </si>
  <si>
    <r>
      <t xml:space="preserve">Classificação Brasileira de Ocupações (CBO): </t>
    </r>
    <r>
      <rPr>
        <b/>
        <sz val="12"/>
        <color rgb="FF000000"/>
        <rFont val="Times New Roman"/>
        <family val="1"/>
      </rPr>
      <t>5134-25</t>
    </r>
  </si>
  <si>
    <r>
      <t xml:space="preserve">Salário Normativo da Categoria Profissional: </t>
    </r>
    <r>
      <rPr>
        <b/>
        <sz val="12"/>
        <color rgb="FF000000"/>
        <rFont val="Times New Roman"/>
        <family val="1"/>
      </rPr>
      <t>R$ 1.341,08</t>
    </r>
  </si>
  <si>
    <r>
      <t xml:space="preserve">Categoria Profissional (vinculada à execução contratual): </t>
    </r>
    <r>
      <rPr>
        <b/>
        <sz val="12"/>
        <color rgb="FF000000"/>
        <rFont val="Times New Roman"/>
        <family val="1"/>
      </rPr>
      <t>Copeiro</t>
    </r>
  </si>
  <si>
    <t>Valor (R$) (NOTURNO)</t>
  </si>
  <si>
    <t>Salário-Base (Clásula Terceira,  CCT/2023)</t>
  </si>
  <si>
    <t>Base de Cálculo = [(Módulo 1 + Submódulo 2.1) x percentual do componente], conforme metodologia do Estudo Sobre Composição dos Custos. Serviços de Vigilância. Alagoas. SEGES/ME. 2019.</t>
  </si>
  <si>
    <t>Cesta Básica</t>
  </si>
  <si>
    <t>A – Vale Transporte (VT). Em São Luís/MA = R$ 4,20. Dedução Legal de 6% do salário-base (SB), conforme art. 4º. Parágrafo único, da Lei 7.418/85.                           Memória de Cálculo - VT = [(22 x 2 x R$ 4,20) – (SB x 6%)]</t>
  </si>
  <si>
    <t>B – Auxílio-Refeição (AR). R$ 20,00, conforme Cláusula Nona da CCT. Custeio de 20% pelo empregado, conforme Parágrafo Terceiro da Cláusula Nona da CCT. Memória de Cálculo – AR = (R$ 20,00 x 22) x 80%;</t>
  </si>
  <si>
    <t>Substituto na cobertura de Outras ausências (especificar)  Outros (Reciclagem, Doença, Consulta, Óbitos em família, Casamento, Doação de Sangue, Testemunho, Pré-natal) (3,8742 dias ou 1,08%)</t>
  </si>
  <si>
    <t xml:space="preserve">(1) - Incidências conforme metodologia do Caderno de Composição de Custos do ME (SEGES), para Limpeza e Conservação, no Estado do Maranhão. </t>
  </si>
  <si>
    <t>A - Conforme Manual de Preenchimento de Planilhas do STJ, versão 2020, página 82, e, considerando o histórico de contratações da PF/MA, considera-se razoável o percentual máximo de 5% (cinco por cento) para alíquota de custos indiretos.</t>
  </si>
  <si>
    <t>Valor Máximo Estimado Para o Posto (1 copeira)</t>
  </si>
  <si>
    <t>Valor Máximo Anual Estimado (1 copeira)</t>
  </si>
  <si>
    <t>MA000085/2023</t>
  </si>
  <si>
    <t>Oficial de Manutenção</t>
  </si>
  <si>
    <r>
      <t xml:space="preserve">Tipo de Serviço (mesmo serviço com características distintas): </t>
    </r>
    <r>
      <rPr>
        <b/>
        <sz val="12"/>
        <color rgb="FF000000"/>
        <rFont val="Times New Roman"/>
        <family val="1"/>
      </rPr>
      <t>Oficial de Manutenção</t>
    </r>
  </si>
  <si>
    <t>Classificação Brasileira de Ocupações (CBO): 5143-25</t>
  </si>
  <si>
    <r>
      <t xml:space="preserve">Salário Normativo da Categoria Profissional: </t>
    </r>
    <r>
      <rPr>
        <b/>
        <sz val="12"/>
        <color rgb="FF000000"/>
        <rFont val="Times New Roman"/>
        <family val="1"/>
      </rPr>
      <t>R$ 2.175,80</t>
    </r>
  </si>
  <si>
    <r>
      <t xml:space="preserve">Categoria Profissional (vinculada à execução contratual): </t>
    </r>
    <r>
      <rPr>
        <b/>
        <sz val="12"/>
        <color rgb="FF000000"/>
        <rFont val="Times New Roman"/>
        <family val="1"/>
      </rPr>
      <t>Oficial de Manutenção</t>
    </r>
  </si>
  <si>
    <r>
      <t xml:space="preserve">Data-Base da Categoria (dia/mês/ano): </t>
    </r>
    <r>
      <rPr>
        <b/>
        <sz val="12"/>
        <color rgb="FF000000"/>
        <rFont val="Times New Roman"/>
        <family val="1"/>
      </rPr>
      <t>01/11/2022</t>
    </r>
  </si>
  <si>
    <r>
      <t xml:space="preserve">Categoria Profissional (vinculada à execução contratual): </t>
    </r>
    <r>
      <rPr>
        <b/>
        <sz val="12"/>
        <color rgb="FF000000"/>
        <rFont val="Times New Roman"/>
        <family val="1"/>
      </rPr>
      <t>Auxiliar de Serviços Gerais</t>
    </r>
  </si>
  <si>
    <t xml:space="preserve">Valor (R$) </t>
  </si>
  <si>
    <t>MATERIAIS - GRUPO 2</t>
  </si>
  <si>
    <t>Item</t>
  </si>
  <si>
    <t>Especificação</t>
  </si>
  <si>
    <t>Unidade</t>
  </si>
  <si>
    <t>Quantidade</t>
  </si>
  <si>
    <t>Frequência de Fornecimento</t>
  </si>
  <si>
    <t>Valor Unitário</t>
  </si>
  <si>
    <t>Valor Total Mensal</t>
  </si>
  <si>
    <t>Mensal</t>
  </si>
  <si>
    <t>Detergente líquido neutro</t>
  </si>
  <si>
    <t>Unidade de 500ml</t>
  </si>
  <si>
    <t>Esponja 110x75x20mm</t>
  </si>
  <si>
    <t>Limpador instantâneo multiuso e removedor de gordura, embalagem descartável e reciclável com fácil aplicação à jato</t>
  </si>
  <si>
    <t>Papel Interfolhado, folha dupla, branco, com 1000 unidades</t>
  </si>
  <si>
    <t>fardp</t>
  </si>
  <si>
    <t>MATERIAIS - GRUPO 1</t>
  </si>
  <si>
    <t>Coador Flanela para cafeteira industrial 8/10 litros</t>
  </si>
  <si>
    <t>Luvas de Borracha isolante</t>
  </si>
  <si>
    <t>Luva Raspa de Couro</t>
  </si>
  <si>
    <t>Semestral</t>
  </si>
  <si>
    <t>Óculos de Segurança</t>
  </si>
  <si>
    <t>Protetor auditvo</t>
  </si>
  <si>
    <t>Respirador Descartável</t>
  </si>
  <si>
    <t>Cinto de Segurança com Talabarte</t>
  </si>
  <si>
    <t>Capacete de Segurança</t>
  </si>
  <si>
    <t>Par</t>
  </si>
  <si>
    <t>Uniforme Recepção</t>
  </si>
  <si>
    <t>Blazer, na cor preta ou azul-marinho, confeccionado em tecido Oxford.</t>
  </si>
  <si>
    <t>Blusa social manga curta, na cor branca, confeccionada em tecido 100% poliéster ou tricoline, de botões, com abertura frontal.</t>
  </si>
  <si>
    <t>Calça social, da mesma cor do Blazer, confeccionada em tecido Oxford.</t>
  </si>
  <si>
    <t>Meia ¾, na cor preta</t>
  </si>
  <si>
    <t>Sapato social fechado, de couro natural ou sintético</t>
  </si>
  <si>
    <t xml:space="preserve">Crachá </t>
  </si>
  <si>
    <t>Blusa manga curta, confeccionada em tecido 100% poliéster ou tricoline, de botões, com abertura frontal.</t>
  </si>
  <si>
    <t>Calça confeccionada em tecido jeans/brim</t>
  </si>
  <si>
    <t>par de botas de Proteção</t>
  </si>
  <si>
    <t xml:space="preserve">Uniforme Copeira </t>
  </si>
  <si>
    <t>Bata em brim, de botões, com abertura frontal.*</t>
  </si>
  <si>
    <t>Blusa social manga curta, na cor branca, confeccionada em tecido 100% poliéster ou tricoline, de botões, com abertura frontal.*</t>
  </si>
  <si>
    <t>Saia ou, preferencialmente, calça social, confeccionada em tecido Oxford.</t>
  </si>
  <si>
    <t>Avental</t>
  </si>
  <si>
    <t>Uniforme Oficial de Manutenção</t>
  </si>
  <si>
    <t>Calça confeccionada em jeans/brim</t>
  </si>
  <si>
    <t>Par de botas de proteção com biqueira</t>
  </si>
  <si>
    <t>VALOR MENSAL</t>
  </si>
  <si>
    <t xml:space="preserve">VALOR MENSAL </t>
  </si>
  <si>
    <t>Uniforme Carregador/Contínuo</t>
  </si>
  <si>
    <t>Valor Máximo Anual Estimado (1 oficial de manutenção)</t>
  </si>
  <si>
    <t>Valor Máximo Estimado Para o Posto (1 oficial de manutenção)</t>
  </si>
  <si>
    <t>Carregador Contínuo</t>
  </si>
  <si>
    <r>
      <t xml:space="preserve">Tipo de Serviço (mesmo serviço com características distintas): </t>
    </r>
    <r>
      <rPr>
        <b/>
        <sz val="12"/>
        <color rgb="FF000000"/>
        <rFont val="Times New Roman"/>
        <family val="1"/>
      </rPr>
      <t>Carregador/Contínuo</t>
    </r>
  </si>
  <si>
    <r>
      <t xml:space="preserve">Classificação Brasileira de Ocupações (CBO): </t>
    </r>
    <r>
      <rPr>
        <b/>
        <sz val="12"/>
        <color rgb="FF000000"/>
        <rFont val="Times New Roman"/>
        <family val="1"/>
      </rPr>
      <t>4122-05</t>
    </r>
  </si>
  <si>
    <t>Valor Máximo Estimado Para o Posto (1 Carregador/ Contínuo)</t>
  </si>
  <si>
    <t>Valor Máximo Anual Estimado (2 Carregador Contínuo)</t>
  </si>
  <si>
    <t>Valor Máximo Anual Estimado (1 Carregador Contínuo)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</si>
</sst>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R$&quot;\ #,##0.00"/>
    <numFmt numFmtId="165" formatCode="0.00000"/>
    <numFmt numFmtId="166" formatCode="0.000%"/>
    <numFmt numFmtId="167" formatCode="0.000000%"/>
    <numFmt numFmtId="168" formatCode="0.0000"/>
    <numFmt numFmtId="169" formatCode="0.000000"/>
  </numFmts>
  <fonts count="2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theme="0"/>
      <name val="Times New Roman"/>
      <family val="1"/>
    </font>
    <font>
      <sz val="10"/>
      <color theme="1"/>
      <name val="Times New Roman"/>
      <family val="1"/>
    </font>
    <font>
      <sz val="10"/>
      <color theme="0"/>
      <name val="Times New Roman"/>
      <family val="1"/>
    </font>
    <font>
      <sz val="10"/>
      <name val="Times New Roman"/>
      <family val="1"/>
    </font>
    <font>
      <sz val="6"/>
      <name val="Times New Roman"/>
      <family val="1"/>
    </font>
    <font>
      <sz val="8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name val="Times New Roman"/>
      <family val="1"/>
    </font>
    <font>
      <sz val="9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302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3" fillId="0" borderId="10" xfId="0" applyFont="1" applyBorder="1"/>
    <xf numFmtId="0" fontId="3" fillId="0" borderId="12" xfId="0" applyFont="1" applyBorder="1"/>
    <xf numFmtId="0" fontId="3" fillId="0" borderId="10" xfId="0" applyFont="1" applyBorder="1" applyAlignment="1"/>
    <xf numFmtId="0" fontId="4" fillId="0" borderId="0" xfId="0" applyFont="1"/>
    <xf numFmtId="0" fontId="3" fillId="0" borderId="13" xfId="0" applyFont="1" applyBorder="1" applyAlignment="1"/>
    <xf numFmtId="0" fontId="3" fillId="0" borderId="15" xfId="0" applyFont="1" applyBorder="1"/>
    <xf numFmtId="0" fontId="5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0" xfId="0" applyFont="1" applyBorder="1" applyAlignment="1"/>
    <xf numFmtId="0" fontId="3" fillId="0" borderId="0" xfId="0" applyFont="1" applyBorder="1" applyAlignment="1"/>
    <xf numFmtId="0" fontId="3" fillId="0" borderId="21" xfId="0" applyFont="1" applyBorder="1" applyAlignment="1"/>
    <xf numFmtId="0" fontId="3" fillId="0" borderId="20" xfId="0" applyFont="1" applyBorder="1"/>
    <xf numFmtId="0" fontId="3" fillId="0" borderId="0" xfId="0" applyFont="1" applyBorder="1"/>
    <xf numFmtId="0" fontId="3" fillId="0" borderId="21" xfId="0" applyFont="1" applyBorder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right" vertical="center" wrapText="1"/>
    </xf>
    <xf numFmtId="2" fontId="3" fillId="0" borderId="12" xfId="0" applyNumberFormat="1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1" fillId="0" borderId="20" xfId="0" applyFont="1" applyBorder="1" applyAlignment="1">
      <alignment vertical="center"/>
    </xf>
    <xf numFmtId="2" fontId="3" fillId="0" borderId="12" xfId="0" applyNumberFormat="1" applyFont="1" applyBorder="1"/>
    <xf numFmtId="0" fontId="9" fillId="0" borderId="20" xfId="0" applyFont="1" applyBorder="1"/>
    <xf numFmtId="0" fontId="9" fillId="0" borderId="0" xfId="0" applyFont="1" applyBorder="1"/>
    <xf numFmtId="2" fontId="3" fillId="0" borderId="11" xfId="0" applyNumberFormat="1" applyFont="1" applyBorder="1" applyAlignment="1">
      <alignment horizontal="righ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right" vertical="center" wrapText="1"/>
    </xf>
    <xf numFmtId="2" fontId="3" fillId="0" borderId="21" xfId="0" applyNumberFormat="1" applyFont="1" applyBorder="1" applyAlignment="1">
      <alignment horizontal="right" vertical="center" wrapText="1"/>
    </xf>
    <xf numFmtId="0" fontId="1" fillId="3" borderId="20" xfId="0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3" fillId="3" borderId="21" xfId="0" applyFont="1" applyFill="1" applyBorder="1"/>
    <xf numFmtId="0" fontId="3" fillId="0" borderId="20" xfId="0" applyFont="1" applyBorder="1" applyAlignment="1">
      <alignment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2" fontId="3" fillId="0" borderId="28" xfId="0" applyNumberFormat="1" applyFont="1" applyBorder="1" applyAlignment="1">
      <alignment horizontal="right" vertical="center" wrapText="1"/>
    </xf>
    <xf numFmtId="2" fontId="3" fillId="0" borderId="3" xfId="0" applyNumberFormat="1" applyFont="1" applyBorder="1" applyAlignment="1">
      <alignment horizontal="right" vertical="center" wrapText="1"/>
    </xf>
    <xf numFmtId="2" fontId="3" fillId="0" borderId="0" xfId="0" applyNumberFormat="1" applyFont="1" applyBorder="1"/>
    <xf numFmtId="0" fontId="1" fillId="0" borderId="29" xfId="0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vertical="center" wrapText="1"/>
    </xf>
    <xf numFmtId="2" fontId="3" fillId="0" borderId="21" xfId="0" applyNumberFormat="1" applyFont="1" applyBorder="1" applyAlignment="1">
      <alignment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right" vertical="center" wrapText="1"/>
    </xf>
    <xf numFmtId="4" fontId="3" fillId="0" borderId="12" xfId="0" applyNumberFormat="1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0" fillId="0" borderId="0" xfId="0" applyFill="1"/>
    <xf numFmtId="4" fontId="3" fillId="0" borderId="21" xfId="0" applyNumberFormat="1" applyFont="1" applyBorder="1"/>
    <xf numFmtId="0" fontId="13" fillId="4" borderId="12" xfId="0" applyFont="1" applyFill="1" applyBorder="1" applyAlignment="1">
      <alignment horizontal="center"/>
    </xf>
    <xf numFmtId="4" fontId="1" fillId="0" borderId="12" xfId="0" applyNumberFormat="1" applyFont="1" applyBorder="1" applyAlignment="1">
      <alignment horizontal="right"/>
    </xf>
    <xf numFmtId="0" fontId="3" fillId="0" borderId="13" xfId="0" applyFont="1" applyBorder="1" applyAlignment="1">
      <alignment horizontal="center"/>
    </xf>
    <xf numFmtId="4" fontId="1" fillId="0" borderId="15" xfId="0" applyNumberFormat="1" applyFont="1" applyBorder="1"/>
    <xf numFmtId="0" fontId="3" fillId="0" borderId="37" xfId="0" applyFont="1" applyBorder="1" applyAlignment="1">
      <alignment horizontal="center"/>
    </xf>
    <xf numFmtId="4" fontId="1" fillId="0" borderId="40" xfId="0" applyNumberFormat="1" applyFont="1" applyBorder="1"/>
    <xf numFmtId="0" fontId="3" fillId="0" borderId="11" xfId="0" applyFont="1" applyBorder="1" applyAlignment="1"/>
    <xf numFmtId="0" fontId="3" fillId="0" borderId="29" xfId="0" applyFont="1" applyBorder="1" applyAlignment="1"/>
    <xf numFmtId="0" fontId="3" fillId="0" borderId="11" xfId="0" applyFont="1" applyBorder="1" applyAlignment="1">
      <alignment horizontal="center"/>
    </xf>
    <xf numFmtId="0" fontId="3" fillId="0" borderId="11" xfId="0" applyFont="1" applyBorder="1"/>
    <xf numFmtId="0" fontId="1" fillId="0" borderId="2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2" fillId="0" borderId="11" xfId="0" applyFont="1" applyFill="1" applyBorder="1"/>
    <xf numFmtId="0" fontId="3" fillId="0" borderId="0" xfId="0" applyFont="1"/>
    <xf numFmtId="0" fontId="3" fillId="0" borderId="29" xfId="0" applyFont="1" applyBorder="1"/>
    <xf numFmtId="0" fontId="3" fillId="0" borderId="36" xfId="0" applyFont="1" applyBorder="1"/>
    <xf numFmtId="0" fontId="3" fillId="0" borderId="29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14" fillId="0" borderId="11" xfId="0" applyFont="1" applyFill="1" applyBorder="1" applyAlignment="1"/>
    <xf numFmtId="0" fontId="12" fillId="0" borderId="11" xfId="0" applyFont="1" applyFill="1" applyBorder="1" applyAlignment="1"/>
    <xf numFmtId="0" fontId="3" fillId="0" borderId="11" xfId="0" applyFont="1" applyBorder="1" applyAlignment="1">
      <alignment horizontal="center" vertical="center" wrapText="1"/>
    </xf>
    <xf numFmtId="4" fontId="3" fillId="0" borderId="29" xfId="0" applyNumberFormat="1" applyFont="1" applyBorder="1" applyAlignment="1">
      <alignment horizontal="right" vertical="center" wrapText="1"/>
    </xf>
    <xf numFmtId="2" fontId="3" fillId="0" borderId="29" xfId="0" applyNumberFormat="1" applyFont="1" applyBorder="1" applyAlignment="1">
      <alignment horizontal="right" vertical="center" wrapText="1"/>
    </xf>
    <xf numFmtId="9" fontId="12" fillId="0" borderId="11" xfId="0" applyNumberFormat="1" applyFont="1" applyFill="1" applyBorder="1"/>
    <xf numFmtId="2" fontId="12" fillId="0" borderId="11" xfId="0" applyNumberFormat="1" applyFont="1" applyFill="1" applyBorder="1"/>
    <xf numFmtId="0" fontId="3" fillId="0" borderId="29" xfId="0" applyFont="1" applyBorder="1" applyAlignment="1">
      <alignment horizontal="right" vertical="center" wrapText="1"/>
    </xf>
    <xf numFmtId="0" fontId="14" fillId="0" borderId="17" xfId="0" applyFont="1" applyFill="1" applyBorder="1" applyAlignment="1"/>
    <xf numFmtId="0" fontId="1" fillId="0" borderId="0" xfId="0" applyFont="1" applyAlignment="1">
      <alignment vertical="center"/>
    </xf>
    <xf numFmtId="0" fontId="12" fillId="0" borderId="11" xfId="0" applyFont="1" applyFill="1" applyBorder="1" applyAlignment="1">
      <alignment wrapText="1"/>
    </xf>
    <xf numFmtId="164" fontId="3" fillId="0" borderId="29" xfId="0" applyNumberFormat="1" applyFont="1" applyBorder="1" applyAlignment="1">
      <alignment horizontal="right" vertical="center" wrapText="1"/>
    </xf>
    <xf numFmtId="10" fontId="12" fillId="0" borderId="11" xfId="0" applyNumberFormat="1" applyFont="1" applyFill="1" applyBorder="1"/>
    <xf numFmtId="164" fontId="3" fillId="0" borderId="45" xfId="0" applyNumberFormat="1" applyFont="1" applyBorder="1" applyAlignment="1">
      <alignment horizontal="right" vertical="center" wrapText="1"/>
    </xf>
    <xf numFmtId="0" fontId="16" fillId="0" borderId="11" xfId="0" applyFont="1" applyFill="1" applyBorder="1" applyAlignment="1"/>
    <xf numFmtId="0" fontId="17" fillId="0" borderId="11" xfId="0" applyFont="1" applyFill="1" applyBorder="1"/>
    <xf numFmtId="165" fontId="12" fillId="0" borderId="11" xfId="0" applyNumberFormat="1" applyFont="1" applyFill="1" applyBorder="1"/>
    <xf numFmtId="0" fontId="13" fillId="0" borderId="11" xfId="0" applyFont="1" applyFill="1" applyBorder="1" applyAlignment="1">
      <alignment wrapText="1"/>
    </xf>
    <xf numFmtId="0" fontId="13" fillId="0" borderId="11" xfId="0" applyFont="1" applyFill="1" applyBorder="1" applyAlignment="1">
      <alignment horizontal="center" vertical="center" wrapText="1"/>
    </xf>
    <xf numFmtId="2" fontId="3" fillId="0" borderId="29" xfId="0" applyNumberFormat="1" applyFont="1" applyBorder="1"/>
    <xf numFmtId="0" fontId="9" fillId="0" borderId="0" xfId="0" applyFont="1"/>
    <xf numFmtId="0" fontId="18" fillId="0" borderId="11" xfId="0" applyFont="1" applyFill="1" applyBorder="1"/>
    <xf numFmtId="0" fontId="3" fillId="3" borderId="0" xfId="0" applyFont="1" applyFill="1"/>
    <xf numFmtId="0" fontId="13" fillId="0" borderId="11" xfId="0" applyFont="1" applyFill="1" applyBorder="1" applyAlignment="1"/>
    <xf numFmtId="0" fontId="3" fillId="0" borderId="0" xfId="0" applyFont="1" applyAlignment="1">
      <alignment vertical="center"/>
    </xf>
    <xf numFmtId="0" fontId="19" fillId="0" borderId="11" xfId="0" applyFont="1" applyFill="1" applyBorder="1"/>
    <xf numFmtId="2" fontId="3" fillId="0" borderId="47" xfId="0" applyNumberFormat="1" applyFont="1" applyBorder="1" applyAlignment="1">
      <alignment horizontal="right" vertical="center" wrapText="1"/>
    </xf>
    <xf numFmtId="166" fontId="12" fillId="0" borderId="11" xfId="0" applyNumberFormat="1" applyFont="1" applyFill="1" applyBorder="1"/>
    <xf numFmtId="167" fontId="12" fillId="0" borderId="11" xfId="0" applyNumberFormat="1" applyFont="1" applyFill="1" applyBorder="1"/>
    <xf numFmtId="2" fontId="3" fillId="0" borderId="2" xfId="0" applyNumberFormat="1" applyFont="1" applyBorder="1" applyAlignment="1">
      <alignment horizontal="right" vertical="center" wrapText="1"/>
    </xf>
    <xf numFmtId="0" fontId="13" fillId="0" borderId="11" xfId="0" applyFont="1" applyFill="1" applyBorder="1" applyAlignment="1">
      <alignment vertical="center"/>
    </xf>
    <xf numFmtId="168" fontId="12" fillId="0" borderId="11" xfId="0" applyNumberFormat="1" applyFont="1" applyFill="1" applyBorder="1" applyAlignment="1">
      <alignment horizontal="left" indent="2"/>
    </xf>
    <xf numFmtId="2" fontId="3" fillId="0" borderId="0" xfId="0" applyNumberFormat="1" applyFont="1"/>
    <xf numFmtId="2" fontId="3" fillId="0" borderId="29" xfId="0" applyNumberFormat="1" applyFont="1" applyBorder="1" applyAlignment="1">
      <alignment vertical="center" wrapText="1"/>
    </xf>
    <xf numFmtId="2" fontId="12" fillId="0" borderId="11" xfId="0" applyNumberFormat="1" applyFont="1" applyFill="1" applyBorder="1" applyAlignment="1">
      <alignment horizontal="center" vertical="center" wrapText="1"/>
    </xf>
    <xf numFmtId="2" fontId="12" fillId="0" borderId="11" xfId="0" applyNumberFormat="1" applyFont="1" applyFill="1" applyBorder="1" applyAlignment="1">
      <alignment vertical="center" wrapText="1"/>
    </xf>
    <xf numFmtId="168" fontId="12" fillId="0" borderId="11" xfId="0" applyNumberFormat="1" applyFont="1" applyFill="1" applyBorder="1" applyAlignment="1">
      <alignment horizontal="right" vertical="center" wrapText="1"/>
    </xf>
    <xf numFmtId="4" fontId="12" fillId="0" borderId="11" xfId="0" applyNumberFormat="1" applyFont="1" applyFill="1" applyBorder="1"/>
    <xf numFmtId="2" fontId="13" fillId="0" borderId="11" xfId="0" applyNumberFormat="1" applyFont="1" applyFill="1" applyBorder="1" applyAlignment="1">
      <alignment vertical="center" wrapText="1"/>
    </xf>
    <xf numFmtId="10" fontId="13" fillId="0" borderId="11" xfId="0" applyNumberFormat="1" applyFont="1" applyFill="1" applyBorder="1" applyAlignment="1">
      <alignment vertical="center" wrapText="1"/>
    </xf>
    <xf numFmtId="169" fontId="12" fillId="0" borderId="11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Border="1" applyAlignment="1">
      <alignment vertical="center" wrapText="1"/>
    </xf>
    <xf numFmtId="0" fontId="13" fillId="0" borderId="11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vertical="center" wrapText="1"/>
    </xf>
    <xf numFmtId="2" fontId="12" fillId="0" borderId="11" xfId="0" applyNumberFormat="1" applyFont="1" applyFill="1" applyBorder="1" applyAlignment="1">
      <alignment horizontal="right" vertical="center" wrapText="1"/>
    </xf>
    <xf numFmtId="0" fontId="3" fillId="0" borderId="29" xfId="0" applyFont="1" applyFill="1" applyBorder="1" applyAlignment="1">
      <alignment horizontal="right" vertical="center" wrapText="1"/>
    </xf>
    <xf numFmtId="0" fontId="21" fillId="0" borderId="11" xfId="1" applyFont="1" applyFill="1" applyBorder="1"/>
    <xf numFmtId="0" fontId="22" fillId="0" borderId="11" xfId="0" applyFont="1" applyFill="1" applyBorder="1"/>
    <xf numFmtId="0" fontId="3" fillId="0" borderId="0" xfId="0" applyFont="1" applyAlignment="1">
      <alignment horizontal="left"/>
    </xf>
    <xf numFmtId="4" fontId="12" fillId="0" borderId="11" xfId="0" applyNumberFormat="1" applyFont="1" applyFill="1" applyBorder="1" applyAlignment="1">
      <alignment wrapText="1"/>
    </xf>
    <xf numFmtId="0" fontId="12" fillId="0" borderId="11" xfId="0" applyFont="1" applyFill="1" applyBorder="1" applyAlignment="1">
      <alignment vertical="justify" wrapText="1"/>
    </xf>
    <xf numFmtId="16" fontId="12" fillId="0" borderId="11" xfId="0" applyNumberFormat="1" applyFont="1" applyFill="1" applyBorder="1"/>
    <xf numFmtId="4" fontId="3" fillId="0" borderId="29" xfId="0" applyNumberFormat="1" applyFont="1" applyBorder="1" applyAlignment="1">
      <alignment vertical="center" wrapText="1"/>
    </xf>
    <xf numFmtId="4" fontId="3" fillId="0" borderId="0" xfId="0" applyNumberFormat="1" applyFont="1"/>
    <xf numFmtId="0" fontId="13" fillId="4" borderId="29" xfId="0" applyFont="1" applyFill="1" applyBorder="1" applyAlignment="1">
      <alignment horizontal="center"/>
    </xf>
    <xf numFmtId="4" fontId="1" fillId="0" borderId="29" xfId="0" applyNumberFormat="1" applyFont="1" applyBorder="1" applyAlignment="1">
      <alignment horizontal="right"/>
    </xf>
    <xf numFmtId="4" fontId="1" fillId="0" borderId="29" xfId="0" applyNumberFormat="1" applyFont="1" applyBorder="1"/>
    <xf numFmtId="0" fontId="12" fillId="0" borderId="31" xfId="0" applyFont="1" applyFill="1" applyBorder="1"/>
    <xf numFmtId="2" fontId="13" fillId="0" borderId="11" xfId="0" applyNumberFormat="1" applyFont="1" applyFill="1" applyBorder="1"/>
    <xf numFmtId="0" fontId="17" fillId="0" borderId="11" xfId="0" applyFont="1" applyFill="1" applyBorder="1" applyAlignment="1">
      <alignment vertical="justify" wrapText="1"/>
    </xf>
    <xf numFmtId="0" fontId="12" fillId="0" borderId="41" xfId="0" applyFont="1" applyFill="1" applyBorder="1"/>
    <xf numFmtId="0" fontId="0" fillId="0" borderId="11" xfId="0" applyBorder="1"/>
    <xf numFmtId="2" fontId="12" fillId="0" borderId="41" xfId="0" applyNumberFormat="1" applyFont="1" applyFill="1" applyBorder="1"/>
    <xf numFmtId="0" fontId="23" fillId="0" borderId="11" xfId="0" applyFont="1" applyBorder="1" applyAlignment="1">
      <alignment horizontal="center" vertical="center" wrapText="1"/>
    </xf>
    <xf numFmtId="164" fontId="23" fillId="0" borderId="11" xfId="0" applyNumberFormat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164" fontId="15" fillId="0" borderId="11" xfId="0" applyNumberFormat="1" applyFont="1" applyBorder="1" applyAlignment="1">
      <alignment horizontal="center" vertical="center"/>
    </xf>
    <xf numFmtId="164" fontId="15" fillId="0" borderId="11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justify" vertical="center"/>
    </xf>
    <xf numFmtId="0" fontId="23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left" vertical="center" wrapText="1"/>
    </xf>
    <xf numFmtId="164" fontId="15" fillId="4" borderId="11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vertical="center" wrapText="1"/>
    </xf>
    <xf numFmtId="164" fontId="1" fillId="6" borderId="1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4" fillId="0" borderId="0" xfId="0" applyFont="1"/>
    <xf numFmtId="0" fontId="24" fillId="0" borderId="11" xfId="0" applyFont="1" applyBorder="1" applyAlignment="1">
      <alignment wrapText="1"/>
    </xf>
    <xf numFmtId="0" fontId="24" fillId="0" borderId="11" xfId="0" applyFont="1" applyBorder="1"/>
    <xf numFmtId="0" fontId="5" fillId="0" borderId="36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1" fillId="0" borderId="1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2" fillId="4" borderId="33" xfId="0" applyFont="1" applyFill="1" applyBorder="1" applyAlignment="1">
      <alignment horizontal="center"/>
    </xf>
    <xf numFmtId="0" fontId="12" fillId="4" borderId="34" xfId="0" applyFont="1" applyFill="1" applyBorder="1" applyAlignment="1">
      <alignment horizontal="center"/>
    </xf>
    <xf numFmtId="0" fontId="12" fillId="4" borderId="35" xfId="0" applyFont="1" applyFill="1" applyBorder="1" applyAlignment="1">
      <alignment horizontal="center"/>
    </xf>
    <xf numFmtId="0" fontId="3" fillId="0" borderId="29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1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9" fillId="0" borderId="2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9" fillId="0" borderId="2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9" fillId="0" borderId="2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20" xfId="0" applyFont="1" applyBorder="1" applyAlignment="1">
      <alignment horizontal="left" wrapText="1"/>
    </xf>
    <xf numFmtId="0" fontId="9" fillId="0" borderId="21" xfId="0" applyFont="1" applyBorder="1" applyAlignment="1">
      <alignment horizontal="left" wrapText="1"/>
    </xf>
    <xf numFmtId="0" fontId="3" fillId="0" borderId="2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9" fillId="0" borderId="2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1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justify"/>
    </xf>
    <xf numFmtId="0" fontId="9" fillId="0" borderId="0" xfId="0" applyFont="1" applyBorder="1" applyAlignment="1">
      <alignment horizontal="left" vertical="justify"/>
    </xf>
    <xf numFmtId="0" fontId="9" fillId="0" borderId="21" xfId="0" applyFont="1" applyBorder="1" applyAlignment="1">
      <alignment horizontal="left" vertical="justify"/>
    </xf>
    <xf numFmtId="0" fontId="9" fillId="0" borderId="20" xfId="0" applyFont="1" applyBorder="1" applyAlignment="1">
      <alignment horizontal="justify" vertical="justify"/>
    </xf>
    <xf numFmtId="0" fontId="9" fillId="0" borderId="0" xfId="0" applyFont="1" applyBorder="1" applyAlignment="1">
      <alignment horizontal="justify" vertical="justify"/>
    </xf>
    <xf numFmtId="0" fontId="9" fillId="0" borderId="21" xfId="0" applyFont="1" applyBorder="1" applyAlignment="1">
      <alignment horizontal="justify" vertical="justify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justify" vertical="justify" wrapText="1"/>
    </xf>
    <xf numFmtId="0" fontId="9" fillId="0" borderId="0" xfId="0" applyFont="1" applyBorder="1" applyAlignment="1">
      <alignment horizontal="left"/>
    </xf>
    <xf numFmtId="0" fontId="1" fillId="3" borderId="2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left" vertical="center"/>
    </xf>
    <xf numFmtId="0" fontId="1" fillId="3" borderId="21" xfId="0" applyFont="1" applyFill="1" applyBorder="1" applyAlignment="1">
      <alignment horizontal="left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" fillId="3" borderId="2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6" fillId="0" borderId="11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5" fillId="0" borderId="29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12" fillId="4" borderId="42" xfId="0" applyFont="1" applyFill="1" applyBorder="1" applyAlignment="1">
      <alignment horizontal="center"/>
    </xf>
    <xf numFmtId="0" fontId="15" fillId="0" borderId="0" xfId="0" applyFont="1" applyBorder="1" applyAlignment="1">
      <alignment horizontal="left" vertical="center" wrapText="1"/>
    </xf>
    <xf numFmtId="0" fontId="3" fillId="0" borderId="49" xfId="0" applyFont="1" applyBorder="1" applyAlignment="1">
      <alignment horizontal="center"/>
    </xf>
    <xf numFmtId="0" fontId="3" fillId="0" borderId="50" xfId="0" applyFont="1" applyBorder="1" applyAlignment="1">
      <alignment horizontal="center"/>
    </xf>
    <xf numFmtId="0" fontId="15" fillId="0" borderId="23" xfId="0" applyFont="1" applyBorder="1" applyAlignment="1">
      <alignment horizontal="left" vertical="center" wrapText="1"/>
    </xf>
    <xf numFmtId="0" fontId="15" fillId="0" borderId="48" xfId="0" applyFont="1" applyBorder="1" applyAlignment="1">
      <alignment horizontal="left" vertical="center" wrapText="1"/>
    </xf>
    <xf numFmtId="0" fontId="15" fillId="0" borderId="0" xfId="0" applyFont="1" applyBorder="1" applyAlignment="1">
      <alignment vertical="center" wrapText="1"/>
    </xf>
    <xf numFmtId="0" fontId="15" fillId="0" borderId="23" xfId="0" applyFont="1" applyBorder="1" applyAlignment="1">
      <alignment horizontal="left" wrapText="1"/>
    </xf>
    <xf numFmtId="0" fontId="15" fillId="0" borderId="48" xfId="0" applyFont="1" applyBorder="1" applyAlignment="1">
      <alignment horizontal="left" wrapText="1"/>
    </xf>
    <xf numFmtId="0" fontId="15" fillId="0" borderId="0" xfId="0" applyFont="1" applyAlignment="1">
      <alignment horizontal="left" wrapText="1"/>
    </xf>
    <xf numFmtId="0" fontId="15" fillId="0" borderId="46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46" xfId="0" applyFont="1" applyBorder="1" applyAlignment="1">
      <alignment horizontal="center"/>
    </xf>
    <xf numFmtId="0" fontId="1" fillId="0" borderId="46" xfId="0" applyFont="1" applyBorder="1" applyAlignment="1">
      <alignment horizontal="center" vertical="center"/>
    </xf>
    <xf numFmtId="0" fontId="15" fillId="0" borderId="0" xfId="0" applyFont="1" applyBorder="1" applyAlignment="1">
      <alignment horizontal="justify" vertical="justify"/>
    </xf>
    <xf numFmtId="0" fontId="15" fillId="0" borderId="0" xfId="0" applyFont="1" applyBorder="1" applyAlignment="1">
      <alignment horizontal="left" vertical="justify"/>
    </xf>
    <xf numFmtId="0" fontId="1" fillId="3" borderId="46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justify" vertical="justify" wrapText="1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 wrapText="1"/>
    </xf>
    <xf numFmtId="0" fontId="1" fillId="3" borderId="46" xfId="0" applyFont="1" applyFill="1" applyBorder="1" applyAlignment="1">
      <alignment horizontal="left" vertical="center"/>
    </xf>
    <xf numFmtId="0" fontId="1" fillId="0" borderId="3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0" fontId="15" fillId="0" borderId="31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23" fillId="5" borderId="11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/>
    </xf>
    <xf numFmtId="0" fontId="23" fillId="5" borderId="11" xfId="0" applyFont="1" applyFill="1" applyBorder="1" applyAlignment="1">
      <alignment horizontal="center" vertical="center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3525D-C95B-4D45-B5A2-822490EA65F7}">
  <dimension ref="A1:E494"/>
  <sheetViews>
    <sheetView workbookViewId="0">
      <selection activeCell="G689" sqref="G689"/>
    </sheetView>
  </sheetViews>
  <sheetFormatPr defaultRowHeight="14.5" x14ac:dyDescent="0.35"/>
  <cols>
    <col min="2" max="2" width="38.54296875" customWidth="1"/>
    <col min="3" max="3" width="15" customWidth="1"/>
    <col min="4" max="4" width="19.26953125" customWidth="1"/>
  </cols>
  <sheetData>
    <row r="1" spans="1:4" ht="48" customHeight="1" thickBot="1" x14ac:dyDescent="0.4">
      <c r="A1" s="223" t="s">
        <v>0</v>
      </c>
      <c r="B1" s="224"/>
      <c r="C1" s="224"/>
      <c r="D1" s="225"/>
    </row>
    <row r="2" spans="1:4" ht="16" thickBot="1" x14ac:dyDescent="0.4">
      <c r="A2" s="259"/>
      <c r="B2" s="260"/>
      <c r="C2" s="260"/>
      <c r="D2" s="261"/>
    </row>
    <row r="3" spans="1:4" ht="16" thickBot="1" x14ac:dyDescent="0.4">
      <c r="A3" s="262" t="s">
        <v>1</v>
      </c>
      <c r="B3" s="263"/>
      <c r="C3" s="263"/>
      <c r="D3" s="264"/>
    </row>
    <row r="4" spans="1:4" ht="16" thickBot="1" x14ac:dyDescent="0.4">
      <c r="A4" s="262" t="s">
        <v>2</v>
      </c>
      <c r="B4" s="263"/>
      <c r="C4" s="263"/>
      <c r="D4" s="264"/>
    </row>
    <row r="5" spans="1:4" ht="16" thickBot="1" x14ac:dyDescent="0.4">
      <c r="A5" s="262" t="s">
        <v>3</v>
      </c>
      <c r="B5" s="263"/>
      <c r="C5" s="263"/>
      <c r="D5" s="264"/>
    </row>
    <row r="6" spans="1:4" ht="16" thickBot="1" x14ac:dyDescent="0.4">
      <c r="A6" s="250"/>
      <c r="B6" s="251"/>
      <c r="C6" s="251"/>
      <c r="D6" s="252"/>
    </row>
    <row r="7" spans="1:4" ht="15.5" x14ac:dyDescent="0.35">
      <c r="A7" s="253" t="s">
        <v>4</v>
      </c>
      <c r="B7" s="256"/>
      <c r="C7" s="256"/>
      <c r="D7" s="257"/>
    </row>
    <row r="8" spans="1:4" ht="15.5" x14ac:dyDescent="0.35">
      <c r="A8" s="2" t="s">
        <v>5</v>
      </c>
      <c r="B8" s="248" t="s">
        <v>6</v>
      </c>
      <c r="C8" s="248"/>
      <c r="D8" s="3" t="s">
        <v>7</v>
      </c>
    </row>
    <row r="9" spans="1:4" ht="15.5" x14ac:dyDescent="0.35">
      <c r="A9" s="2" t="s">
        <v>8</v>
      </c>
      <c r="B9" s="248" t="s">
        <v>9</v>
      </c>
      <c r="C9" s="248"/>
      <c r="D9" s="3" t="s">
        <v>10</v>
      </c>
    </row>
    <row r="10" spans="1:4" ht="15.5" x14ac:dyDescent="0.35">
      <c r="A10" s="4" t="s">
        <v>11</v>
      </c>
      <c r="B10" s="248" t="s">
        <v>12</v>
      </c>
      <c r="C10" s="248"/>
      <c r="D10" s="5" t="s">
        <v>13</v>
      </c>
    </row>
    <row r="11" spans="1:4" ht="16" thickBot="1" x14ac:dyDescent="0.4">
      <c r="A11" s="6" t="s">
        <v>14</v>
      </c>
      <c r="B11" s="258" t="s">
        <v>15</v>
      </c>
      <c r="C11" s="258"/>
      <c r="D11" s="7" t="s">
        <v>16</v>
      </c>
    </row>
    <row r="12" spans="1:4" ht="16" thickBot="1" x14ac:dyDescent="0.4">
      <c r="A12" s="250"/>
      <c r="B12" s="251"/>
      <c r="C12" s="251"/>
      <c r="D12" s="252"/>
    </row>
    <row r="13" spans="1:4" ht="15.5" x14ac:dyDescent="0.35">
      <c r="A13" s="253" t="s">
        <v>17</v>
      </c>
      <c r="B13" s="256"/>
      <c r="C13" s="256"/>
      <c r="D13" s="257"/>
    </row>
    <row r="14" spans="1:4" ht="15.5" x14ac:dyDescent="0.35">
      <c r="A14" s="265" t="s">
        <v>18</v>
      </c>
      <c r="B14" s="266"/>
      <c r="C14" s="8" t="s">
        <v>19</v>
      </c>
      <c r="D14" s="9" t="s">
        <v>20</v>
      </c>
    </row>
    <row r="15" spans="1:4" ht="16" thickBot="1" x14ac:dyDescent="0.4">
      <c r="A15" s="267" t="s">
        <v>21</v>
      </c>
      <c r="B15" s="268"/>
      <c r="C15" s="10" t="s">
        <v>22</v>
      </c>
      <c r="D15" s="11">
        <v>1</v>
      </c>
    </row>
    <row r="16" spans="1:4" ht="16" thickBot="1" x14ac:dyDescent="0.4">
      <c r="A16" s="250"/>
      <c r="B16" s="251"/>
      <c r="C16" s="251"/>
      <c r="D16" s="252"/>
    </row>
    <row r="17" spans="1:4" ht="15.5" x14ac:dyDescent="0.35">
      <c r="A17" s="253" t="s">
        <v>23</v>
      </c>
      <c r="B17" s="188"/>
      <c r="C17" s="188"/>
      <c r="D17" s="189"/>
    </row>
    <row r="18" spans="1:4" ht="15.5" x14ac:dyDescent="0.35">
      <c r="A18" s="12">
        <v>1</v>
      </c>
      <c r="B18" s="254" t="s">
        <v>24</v>
      </c>
      <c r="C18" s="254"/>
      <c r="D18" s="255"/>
    </row>
    <row r="19" spans="1:4" ht="15.5" x14ac:dyDescent="0.35">
      <c r="A19" s="12">
        <v>2</v>
      </c>
      <c r="B19" s="248" t="s">
        <v>25</v>
      </c>
      <c r="C19" s="248"/>
      <c r="D19" s="249"/>
    </row>
    <row r="20" spans="1:4" ht="15.5" x14ac:dyDescent="0.35">
      <c r="A20" s="12">
        <v>3</v>
      </c>
      <c r="B20" s="248" t="s">
        <v>26</v>
      </c>
      <c r="C20" s="248"/>
      <c r="D20" s="249"/>
    </row>
    <row r="21" spans="1:4" ht="15.5" x14ac:dyDescent="0.35">
      <c r="A21" s="12">
        <v>4</v>
      </c>
      <c r="B21" s="248" t="s">
        <v>27</v>
      </c>
      <c r="C21" s="248"/>
      <c r="D21" s="249"/>
    </row>
    <row r="22" spans="1:4" ht="15.5" x14ac:dyDescent="0.35">
      <c r="A22" s="12">
        <v>5</v>
      </c>
      <c r="B22" s="248" t="s">
        <v>28</v>
      </c>
      <c r="C22" s="248"/>
      <c r="D22" s="249"/>
    </row>
    <row r="23" spans="1:4" ht="16" thickBot="1" x14ac:dyDescent="0.4">
      <c r="A23" s="13"/>
      <c r="B23" s="14"/>
      <c r="C23" s="14"/>
      <c r="D23" s="15"/>
    </row>
    <row r="24" spans="1:4" ht="15.5" thickBot="1" x14ac:dyDescent="0.4">
      <c r="A24" s="184" t="s">
        <v>29</v>
      </c>
      <c r="B24" s="185"/>
      <c r="C24" s="185"/>
      <c r="D24" s="186"/>
    </row>
    <row r="25" spans="1:4" ht="15.5" x14ac:dyDescent="0.35">
      <c r="A25" s="16"/>
      <c r="B25" s="17"/>
      <c r="C25" s="17"/>
      <c r="D25" s="18"/>
    </row>
    <row r="26" spans="1:4" ht="15" x14ac:dyDescent="0.35">
      <c r="A26" s="19">
        <v>1</v>
      </c>
      <c r="B26" s="197" t="s">
        <v>30</v>
      </c>
      <c r="C26" s="197"/>
      <c r="D26" s="21" t="s">
        <v>31</v>
      </c>
    </row>
    <row r="27" spans="1:4" ht="15.5" x14ac:dyDescent="0.35">
      <c r="A27" s="22" t="s">
        <v>5</v>
      </c>
      <c r="B27" s="195" t="s">
        <v>32</v>
      </c>
      <c r="C27" s="195"/>
      <c r="D27" s="23">
        <v>1603.37</v>
      </c>
    </row>
    <row r="28" spans="1:4" ht="15.5" x14ac:dyDescent="0.35">
      <c r="A28" s="22" t="s">
        <v>8</v>
      </c>
      <c r="B28" s="195" t="s">
        <v>33</v>
      </c>
      <c r="C28" s="195"/>
      <c r="D28" s="24">
        <f>D27*30/100</f>
        <v>481.01099999999997</v>
      </c>
    </row>
    <row r="29" spans="1:4" ht="15.5" x14ac:dyDescent="0.35">
      <c r="A29" s="22" t="s">
        <v>11</v>
      </c>
      <c r="B29" s="195" t="s">
        <v>34</v>
      </c>
      <c r="C29" s="195"/>
      <c r="D29" s="25"/>
    </row>
    <row r="30" spans="1:4" ht="15.5" x14ac:dyDescent="0.35">
      <c r="A30" s="22" t="s">
        <v>14</v>
      </c>
      <c r="B30" s="195" t="s">
        <v>35</v>
      </c>
      <c r="C30" s="195"/>
      <c r="D30" s="24"/>
    </row>
    <row r="31" spans="1:4" ht="15.5" x14ac:dyDescent="0.35">
      <c r="A31" s="22" t="s">
        <v>36</v>
      </c>
      <c r="B31" s="214" t="s">
        <v>37</v>
      </c>
      <c r="C31" s="214"/>
      <c r="D31" s="25"/>
    </row>
    <row r="32" spans="1:4" ht="15.5" x14ac:dyDescent="0.35">
      <c r="A32" s="22" t="s">
        <v>38</v>
      </c>
      <c r="B32" s="195" t="s">
        <v>39</v>
      </c>
      <c r="C32" s="195"/>
      <c r="D32" s="25"/>
    </row>
    <row r="33" spans="1:4" ht="15.5" x14ac:dyDescent="0.35">
      <c r="A33" s="204" t="s">
        <v>40</v>
      </c>
      <c r="B33" s="197"/>
      <c r="C33" s="197"/>
      <c r="D33" s="23">
        <f>SUM(D27:D32)</f>
        <v>2084.3809999999999</v>
      </c>
    </row>
    <row r="34" spans="1:4" x14ac:dyDescent="0.35">
      <c r="A34" s="245" t="s">
        <v>41</v>
      </c>
      <c r="B34" s="246"/>
      <c r="C34" s="246"/>
      <c r="D34" s="247"/>
    </row>
    <row r="35" spans="1:4" ht="20.25" customHeight="1" x14ac:dyDescent="0.35">
      <c r="A35" s="245" t="s">
        <v>42</v>
      </c>
      <c r="B35" s="246"/>
      <c r="C35" s="246"/>
      <c r="D35" s="247"/>
    </row>
    <row r="36" spans="1:4" ht="16" thickBot="1" x14ac:dyDescent="0.4">
      <c r="A36" s="16"/>
      <c r="B36" s="17"/>
      <c r="C36" s="17"/>
      <c r="D36" s="18"/>
    </row>
    <row r="37" spans="1:4" ht="15.5" thickBot="1" x14ac:dyDescent="0.4">
      <c r="A37" s="184" t="s">
        <v>43</v>
      </c>
      <c r="B37" s="185"/>
      <c r="C37" s="185"/>
      <c r="D37" s="186"/>
    </row>
    <row r="38" spans="1:4" ht="15.5" x14ac:dyDescent="0.35">
      <c r="A38" s="26"/>
      <c r="B38" s="17"/>
      <c r="C38" s="17"/>
      <c r="D38" s="18"/>
    </row>
    <row r="39" spans="1:4" ht="15" x14ac:dyDescent="0.35">
      <c r="A39" s="237" t="s">
        <v>44</v>
      </c>
      <c r="B39" s="238"/>
      <c r="C39" s="238"/>
      <c r="D39" s="239"/>
    </row>
    <row r="40" spans="1:4" ht="15.5" x14ac:dyDescent="0.35">
      <c r="A40" s="16"/>
      <c r="B40" s="17"/>
      <c r="C40" s="17"/>
      <c r="D40" s="18"/>
    </row>
    <row r="41" spans="1:4" ht="15" x14ac:dyDescent="0.35">
      <c r="A41" s="19" t="s">
        <v>45</v>
      </c>
      <c r="B41" s="197" t="s">
        <v>46</v>
      </c>
      <c r="C41" s="197"/>
      <c r="D41" s="21" t="s">
        <v>31</v>
      </c>
    </row>
    <row r="42" spans="1:4" ht="15.5" x14ac:dyDescent="0.35">
      <c r="A42" s="22" t="s">
        <v>5</v>
      </c>
      <c r="B42" s="195" t="s">
        <v>47</v>
      </c>
      <c r="C42" s="195"/>
      <c r="D42" s="24">
        <f>D33/12</f>
        <v>173.69841666666665</v>
      </c>
    </row>
    <row r="43" spans="1:4" ht="15.5" x14ac:dyDescent="0.35">
      <c r="A43" s="22" t="s">
        <v>8</v>
      </c>
      <c r="B43" s="195" t="s">
        <v>48</v>
      </c>
      <c r="C43" s="195"/>
      <c r="D43" s="24">
        <f>D33*11.1111%</f>
        <v>231.59765729099999</v>
      </c>
    </row>
    <row r="44" spans="1:4" ht="15.5" x14ac:dyDescent="0.35">
      <c r="A44" s="204" t="s">
        <v>40</v>
      </c>
      <c r="B44" s="197"/>
      <c r="C44" s="197"/>
      <c r="D44" s="24">
        <f>SUM(D42:D43)</f>
        <v>405.29607395766664</v>
      </c>
    </row>
    <row r="45" spans="1:4" ht="15" x14ac:dyDescent="0.35">
      <c r="A45" s="241"/>
      <c r="B45" s="242"/>
      <c r="C45" s="242"/>
      <c r="D45" s="243"/>
    </row>
    <row r="46" spans="1:4" x14ac:dyDescent="0.35">
      <c r="A46" s="198" t="s">
        <v>49</v>
      </c>
      <c r="B46" s="198"/>
      <c r="C46" s="198"/>
      <c r="D46" s="198"/>
    </row>
    <row r="47" spans="1:4" ht="23.15" customHeight="1" x14ac:dyDescent="0.35">
      <c r="A47" s="244" t="s">
        <v>50</v>
      </c>
      <c r="B47" s="244"/>
      <c r="C47" s="244"/>
      <c r="D47" s="244"/>
    </row>
    <row r="48" spans="1:4" x14ac:dyDescent="0.35">
      <c r="A48" s="234"/>
      <c r="B48" s="235"/>
      <c r="C48" s="235"/>
      <c r="D48" s="236"/>
    </row>
    <row r="49" spans="1:4" ht="15" x14ac:dyDescent="0.35">
      <c r="A49" s="237" t="s">
        <v>51</v>
      </c>
      <c r="B49" s="238"/>
      <c r="C49" s="238"/>
      <c r="D49" s="239"/>
    </row>
    <row r="50" spans="1:4" ht="15.5" x14ac:dyDescent="0.35">
      <c r="A50" s="16"/>
      <c r="B50" s="17"/>
      <c r="C50" s="17"/>
      <c r="D50" s="18"/>
    </row>
    <row r="51" spans="1:4" ht="15" x14ac:dyDescent="0.35">
      <c r="A51" s="19" t="s">
        <v>52</v>
      </c>
      <c r="B51" s="240" t="s">
        <v>53</v>
      </c>
      <c r="C51" s="240"/>
      <c r="D51" s="21" t="s">
        <v>31</v>
      </c>
    </row>
    <row r="52" spans="1:4" ht="15.5" x14ac:dyDescent="0.35">
      <c r="A52" s="22" t="s">
        <v>5</v>
      </c>
      <c r="B52" s="195" t="s">
        <v>54</v>
      </c>
      <c r="C52" s="195"/>
      <c r="D52" s="27">
        <f>($D$33+$D$44)*20%</f>
        <v>497.93541479153328</v>
      </c>
    </row>
    <row r="53" spans="1:4" ht="15.5" x14ac:dyDescent="0.35">
      <c r="A53" s="22" t="s">
        <v>8</v>
      </c>
      <c r="B53" s="195" t="s">
        <v>55</v>
      </c>
      <c r="C53" s="195"/>
      <c r="D53" s="27">
        <f>($D$33+$D$44)*2.5%</f>
        <v>62.24192684894166</v>
      </c>
    </row>
    <row r="54" spans="1:4" ht="15.5" x14ac:dyDescent="0.35">
      <c r="A54" s="22" t="s">
        <v>11</v>
      </c>
      <c r="B54" s="195" t="s">
        <v>56</v>
      </c>
      <c r="C54" s="195"/>
      <c r="D54" s="27">
        <f>($D$33+$D$44)*3%</f>
        <v>74.690312218729986</v>
      </c>
    </row>
    <row r="55" spans="1:4" ht="15.5" x14ac:dyDescent="0.35">
      <c r="A55" s="22" t="s">
        <v>14</v>
      </c>
      <c r="B55" s="195" t="s">
        <v>57</v>
      </c>
      <c r="C55" s="195"/>
      <c r="D55" s="27">
        <f>($D$33+$D$44)*1.5%</f>
        <v>37.345156109364993</v>
      </c>
    </row>
    <row r="56" spans="1:4" ht="15.5" x14ac:dyDescent="0.35">
      <c r="A56" s="22" t="s">
        <v>36</v>
      </c>
      <c r="B56" s="195" t="s">
        <v>58</v>
      </c>
      <c r="C56" s="195"/>
      <c r="D56" s="27">
        <f>($D$33+$D$44)*1%</f>
        <v>24.896770739576663</v>
      </c>
    </row>
    <row r="57" spans="1:4" ht="15.5" x14ac:dyDescent="0.35">
      <c r="A57" s="22" t="s">
        <v>38</v>
      </c>
      <c r="B57" s="195" t="s">
        <v>59</v>
      </c>
      <c r="C57" s="195"/>
      <c r="D57" s="27">
        <f>($D$33+$D$44)*0.6%</f>
        <v>14.938062443745999</v>
      </c>
    </row>
    <row r="58" spans="1:4" ht="15.5" x14ac:dyDescent="0.35">
      <c r="A58" s="22" t="s">
        <v>60</v>
      </c>
      <c r="B58" s="195" t="s">
        <v>61</v>
      </c>
      <c r="C58" s="195"/>
      <c r="D58" s="27">
        <f>($D$33+$D$44)*0.2%</f>
        <v>4.9793541479153332</v>
      </c>
    </row>
    <row r="59" spans="1:4" ht="15.5" x14ac:dyDescent="0.35">
      <c r="A59" s="22" t="s">
        <v>62</v>
      </c>
      <c r="B59" s="195" t="s">
        <v>63</v>
      </c>
      <c r="C59" s="195"/>
      <c r="D59" s="27">
        <f>($D$33+$D$44)*8%</f>
        <v>199.1741659166133</v>
      </c>
    </row>
    <row r="60" spans="1:4" ht="15.5" x14ac:dyDescent="0.35">
      <c r="A60" s="204" t="s">
        <v>64</v>
      </c>
      <c r="B60" s="197"/>
      <c r="C60" s="197"/>
      <c r="D60" s="27">
        <f>SUM(D52:D59)</f>
        <v>916.20116321642138</v>
      </c>
    </row>
    <row r="61" spans="1:4" ht="15" x14ac:dyDescent="0.35">
      <c r="A61" s="231"/>
      <c r="B61" s="232"/>
      <c r="C61" s="232"/>
      <c r="D61" s="233"/>
    </row>
    <row r="62" spans="1:4" x14ac:dyDescent="0.35">
      <c r="A62" s="182" t="s">
        <v>65</v>
      </c>
      <c r="B62" s="182"/>
      <c r="C62" s="182"/>
      <c r="D62" s="182"/>
    </row>
    <row r="63" spans="1:4" x14ac:dyDescent="0.35">
      <c r="A63" s="227" t="s">
        <v>66</v>
      </c>
      <c r="B63" s="227"/>
      <c r="C63" s="227"/>
      <c r="D63" s="227"/>
    </row>
    <row r="64" spans="1:4" ht="24.75" customHeight="1" x14ac:dyDescent="0.35">
      <c r="A64" s="226" t="s">
        <v>67</v>
      </c>
      <c r="B64" s="226"/>
      <c r="C64" s="226"/>
      <c r="D64" s="226"/>
    </row>
    <row r="65" spans="1:4" x14ac:dyDescent="0.35">
      <c r="A65" s="227" t="s">
        <v>68</v>
      </c>
      <c r="B65" s="227"/>
      <c r="C65" s="227"/>
      <c r="D65" s="227"/>
    </row>
    <row r="66" spans="1:4" x14ac:dyDescent="0.35">
      <c r="A66" s="226" t="s">
        <v>69</v>
      </c>
      <c r="B66" s="226"/>
      <c r="C66" s="226"/>
      <c r="D66" s="226"/>
    </row>
    <row r="67" spans="1:4" x14ac:dyDescent="0.35">
      <c r="A67" s="227" t="s">
        <v>70</v>
      </c>
      <c r="B67" s="227"/>
      <c r="C67" s="227"/>
      <c r="D67" s="227"/>
    </row>
    <row r="68" spans="1:4" x14ac:dyDescent="0.35">
      <c r="A68" s="227" t="s">
        <v>71</v>
      </c>
      <c r="B68" s="227"/>
      <c r="C68" s="227"/>
      <c r="D68" s="227"/>
    </row>
    <row r="69" spans="1:4" x14ac:dyDescent="0.35">
      <c r="A69" s="227" t="s">
        <v>72</v>
      </c>
      <c r="B69" s="227"/>
      <c r="C69" s="227"/>
      <c r="D69" s="227"/>
    </row>
    <row r="70" spans="1:4" x14ac:dyDescent="0.35">
      <c r="A70" s="198" t="s">
        <v>73</v>
      </c>
      <c r="B70" s="198"/>
      <c r="C70" s="198"/>
      <c r="D70" s="198"/>
    </row>
    <row r="71" spans="1:4" x14ac:dyDescent="0.35">
      <c r="A71" s="227" t="s">
        <v>74</v>
      </c>
      <c r="B71" s="227"/>
      <c r="C71" s="227"/>
      <c r="D71" s="227"/>
    </row>
    <row r="72" spans="1:4" ht="15.5" x14ac:dyDescent="0.35">
      <c r="A72" s="28"/>
      <c r="B72" s="29"/>
      <c r="C72" s="17"/>
      <c r="D72" s="18"/>
    </row>
    <row r="73" spans="1:4" ht="15.5" x14ac:dyDescent="0.35">
      <c r="A73" s="16"/>
      <c r="B73" s="17"/>
      <c r="C73" s="17"/>
      <c r="D73" s="18"/>
    </row>
    <row r="74" spans="1:4" ht="15" x14ac:dyDescent="0.35">
      <c r="A74" s="228" t="s">
        <v>75</v>
      </c>
      <c r="B74" s="229"/>
      <c r="C74" s="229"/>
      <c r="D74" s="230"/>
    </row>
    <row r="75" spans="1:4" ht="15.5" x14ac:dyDescent="0.35">
      <c r="A75" s="16"/>
      <c r="B75" s="17"/>
      <c r="C75" s="17"/>
      <c r="D75" s="18"/>
    </row>
    <row r="76" spans="1:4" ht="15" x14ac:dyDescent="0.35">
      <c r="A76" s="19" t="s">
        <v>76</v>
      </c>
      <c r="B76" s="197" t="s">
        <v>77</v>
      </c>
      <c r="C76" s="197"/>
      <c r="D76" s="21" t="s">
        <v>31</v>
      </c>
    </row>
    <row r="77" spans="1:4" ht="15.5" x14ac:dyDescent="0.35">
      <c r="A77" s="22" t="s">
        <v>5</v>
      </c>
      <c r="B77" s="195" t="s">
        <v>78</v>
      </c>
      <c r="C77" s="195"/>
      <c r="D77" s="24">
        <f>(44*4.2)-(D27*6%)</f>
        <v>88.597800000000021</v>
      </c>
    </row>
    <row r="78" spans="1:4" ht="15.5" x14ac:dyDescent="0.35">
      <c r="A78" s="22" t="s">
        <v>8</v>
      </c>
      <c r="B78" s="195" t="s">
        <v>79</v>
      </c>
      <c r="C78" s="195"/>
      <c r="D78" s="24">
        <f>21*22*85%</f>
        <v>392.7</v>
      </c>
    </row>
    <row r="79" spans="1:4" ht="15.5" x14ac:dyDescent="0.35">
      <c r="A79" s="22" t="s">
        <v>11</v>
      </c>
      <c r="B79" s="195" t="s">
        <v>80</v>
      </c>
      <c r="C79" s="195"/>
      <c r="D79" s="24">
        <v>121</v>
      </c>
    </row>
    <row r="80" spans="1:4" ht="15.5" x14ac:dyDescent="0.35">
      <c r="A80" s="22" t="s">
        <v>14</v>
      </c>
      <c r="B80" s="195" t="s">
        <v>81</v>
      </c>
      <c r="C80" s="195"/>
      <c r="D80" s="25"/>
    </row>
    <row r="81" spans="1:4" ht="15.5" x14ac:dyDescent="0.35">
      <c r="A81" s="204" t="s">
        <v>40</v>
      </c>
      <c r="B81" s="197"/>
      <c r="C81" s="30">
        <f>SUM(C77:C80)</f>
        <v>0</v>
      </c>
      <c r="D81" s="24">
        <f>SUM(D77:D80)</f>
        <v>602.29780000000005</v>
      </c>
    </row>
    <row r="82" spans="1:4" ht="15.5" x14ac:dyDescent="0.35">
      <c r="A82" s="31"/>
      <c r="B82" s="32"/>
      <c r="C82" s="33"/>
      <c r="D82" s="34"/>
    </row>
    <row r="83" spans="1:4" x14ac:dyDescent="0.35">
      <c r="A83" s="226" t="s">
        <v>82</v>
      </c>
      <c r="B83" s="226"/>
      <c r="C83" s="226"/>
      <c r="D83" s="226"/>
    </row>
    <row r="84" spans="1:4" ht="19.5" customHeight="1" x14ac:dyDescent="0.35">
      <c r="A84" s="226"/>
      <c r="B84" s="226"/>
      <c r="C84" s="226"/>
      <c r="D84" s="226"/>
    </row>
    <row r="85" spans="1:4" ht="25.5" customHeight="1" x14ac:dyDescent="0.35">
      <c r="A85" s="226" t="s">
        <v>83</v>
      </c>
      <c r="B85" s="226"/>
      <c r="C85" s="226"/>
      <c r="D85" s="226"/>
    </row>
    <row r="86" spans="1:4" x14ac:dyDescent="0.35">
      <c r="A86" s="226" t="s">
        <v>84</v>
      </c>
      <c r="B86" s="226"/>
      <c r="C86" s="226"/>
      <c r="D86" s="226"/>
    </row>
    <row r="87" spans="1:4" ht="15.5" x14ac:dyDescent="0.35">
      <c r="A87" s="16"/>
      <c r="B87" s="17"/>
      <c r="C87" s="17"/>
      <c r="D87" s="18"/>
    </row>
    <row r="88" spans="1:4" ht="15.5" x14ac:dyDescent="0.35">
      <c r="A88" s="35" t="s">
        <v>85</v>
      </c>
      <c r="B88" s="36"/>
      <c r="C88" s="36"/>
      <c r="D88" s="37"/>
    </row>
    <row r="89" spans="1:4" ht="15.5" x14ac:dyDescent="0.35">
      <c r="A89" s="16"/>
      <c r="B89" s="17"/>
      <c r="C89" s="17"/>
      <c r="D89" s="18"/>
    </row>
    <row r="90" spans="1:4" ht="15" x14ac:dyDescent="0.35">
      <c r="A90" s="19">
        <v>2</v>
      </c>
      <c r="B90" s="197" t="s">
        <v>86</v>
      </c>
      <c r="C90" s="197"/>
      <c r="D90" s="21" t="s">
        <v>31</v>
      </c>
    </row>
    <row r="91" spans="1:4" ht="15.5" x14ac:dyDescent="0.35">
      <c r="A91" s="22" t="s">
        <v>45</v>
      </c>
      <c r="B91" s="195" t="s">
        <v>87</v>
      </c>
      <c r="C91" s="195"/>
      <c r="D91" s="24">
        <f>D44</f>
        <v>405.29607395766664</v>
      </c>
    </row>
    <row r="92" spans="1:4" ht="15.5" x14ac:dyDescent="0.35">
      <c r="A92" s="22" t="s">
        <v>52</v>
      </c>
      <c r="B92" s="195" t="s">
        <v>53</v>
      </c>
      <c r="C92" s="195"/>
      <c r="D92" s="24">
        <f>D60</f>
        <v>916.20116321642138</v>
      </c>
    </row>
    <row r="93" spans="1:4" ht="15.5" x14ac:dyDescent="0.35">
      <c r="A93" s="22" t="s">
        <v>76</v>
      </c>
      <c r="B93" s="195" t="s">
        <v>77</v>
      </c>
      <c r="C93" s="195"/>
      <c r="D93" s="24">
        <f>D81</f>
        <v>602.29780000000005</v>
      </c>
    </row>
    <row r="94" spans="1:4" ht="15.5" x14ac:dyDescent="0.35">
      <c r="A94" s="162" t="s">
        <v>40</v>
      </c>
      <c r="B94" s="163"/>
      <c r="C94" s="164"/>
      <c r="D94" s="23">
        <f>SUM(D91:D93)</f>
        <v>1923.7950371740881</v>
      </c>
    </row>
    <row r="95" spans="1:4" ht="15.5" x14ac:dyDescent="0.35">
      <c r="A95" s="38"/>
      <c r="B95" s="17"/>
      <c r="C95" s="17"/>
      <c r="D95" s="18"/>
    </row>
    <row r="96" spans="1:4" ht="16" thickBot="1" x14ac:dyDescent="0.4">
      <c r="A96" s="16"/>
      <c r="B96" s="17"/>
      <c r="C96" s="17"/>
      <c r="D96" s="18"/>
    </row>
    <row r="97" spans="1:4" ht="15.5" thickBot="1" x14ac:dyDescent="0.4">
      <c r="A97" s="184" t="s">
        <v>88</v>
      </c>
      <c r="B97" s="185"/>
      <c r="C97" s="185"/>
      <c r="D97" s="186"/>
    </row>
    <row r="98" spans="1:4" ht="16" thickBot="1" x14ac:dyDescent="0.4">
      <c r="A98" s="16"/>
      <c r="B98" s="17"/>
      <c r="C98" s="17"/>
      <c r="D98" s="18"/>
    </row>
    <row r="99" spans="1:4" ht="15.5" thickBot="1" x14ac:dyDescent="0.4">
      <c r="A99" s="39">
        <v>3</v>
      </c>
      <c r="B99" s="223" t="s">
        <v>89</v>
      </c>
      <c r="C99" s="225"/>
      <c r="D99" s="40" t="s">
        <v>31</v>
      </c>
    </row>
    <row r="100" spans="1:4" ht="16" thickBot="1" x14ac:dyDescent="0.4">
      <c r="A100" s="41" t="s">
        <v>5</v>
      </c>
      <c r="B100" s="221" t="s">
        <v>90</v>
      </c>
      <c r="C100" s="222"/>
      <c r="D100" s="42">
        <f>0.46%*D33</f>
        <v>9.588152599999999</v>
      </c>
    </row>
    <row r="101" spans="1:4" ht="16" thickBot="1" x14ac:dyDescent="0.4">
      <c r="A101" s="41" t="s">
        <v>8</v>
      </c>
      <c r="B101" s="221" t="s">
        <v>91</v>
      </c>
      <c r="C101" s="222"/>
      <c r="D101" s="42">
        <f>0.04%*D33</f>
        <v>0.83375239999999995</v>
      </c>
    </row>
    <row r="102" spans="1:4" ht="16" thickBot="1" x14ac:dyDescent="0.4">
      <c r="A102" s="41" t="s">
        <v>11</v>
      </c>
      <c r="B102" s="221" t="s">
        <v>92</v>
      </c>
      <c r="C102" s="222"/>
      <c r="D102" s="42">
        <f>3.44%*D33</f>
        <v>71.702706399999997</v>
      </c>
    </row>
    <row r="103" spans="1:4" ht="16" thickBot="1" x14ac:dyDescent="0.4">
      <c r="A103" s="41" t="s">
        <v>14</v>
      </c>
      <c r="B103" s="221" t="s">
        <v>93</v>
      </c>
      <c r="C103" s="222"/>
      <c r="D103" s="42">
        <f>1.94%*D33</f>
        <v>40.436991399999997</v>
      </c>
    </row>
    <row r="104" spans="1:4" ht="16" thickBot="1" x14ac:dyDescent="0.4">
      <c r="A104" s="41" t="s">
        <v>36</v>
      </c>
      <c r="B104" s="221" t="s">
        <v>94</v>
      </c>
      <c r="C104" s="222"/>
      <c r="D104" s="42">
        <f>0.71%*D33</f>
        <v>14.799105099999998</v>
      </c>
    </row>
    <row r="105" spans="1:4" ht="16" thickBot="1" x14ac:dyDescent="0.4">
      <c r="A105" s="41" t="s">
        <v>38</v>
      </c>
      <c r="B105" s="221" t="s">
        <v>95</v>
      </c>
      <c r="C105" s="222"/>
      <c r="D105" s="42">
        <f>0.062%*D33</f>
        <v>1.29231622</v>
      </c>
    </row>
    <row r="106" spans="1:4" ht="16" thickBot="1" x14ac:dyDescent="0.4">
      <c r="A106" s="223" t="s">
        <v>96</v>
      </c>
      <c r="B106" s="224"/>
      <c r="C106" s="225"/>
      <c r="D106" s="43">
        <f>SUM(D100:D105)</f>
        <v>138.65302412</v>
      </c>
    </row>
    <row r="107" spans="1:4" ht="15.5" x14ac:dyDescent="0.35">
      <c r="A107" s="31"/>
      <c r="B107" s="32"/>
      <c r="C107" s="32"/>
      <c r="D107" s="34"/>
    </row>
    <row r="108" spans="1:4" x14ac:dyDescent="0.35">
      <c r="A108" s="218" t="s">
        <v>97</v>
      </c>
      <c r="B108" s="219"/>
      <c r="C108" s="219"/>
      <c r="D108" s="220"/>
    </row>
    <row r="109" spans="1:4" x14ac:dyDescent="0.35">
      <c r="A109" s="218"/>
      <c r="B109" s="219"/>
      <c r="C109" s="219"/>
      <c r="D109" s="220"/>
    </row>
    <row r="110" spans="1:4" x14ac:dyDescent="0.35">
      <c r="A110" s="218"/>
      <c r="B110" s="219"/>
      <c r="C110" s="219"/>
      <c r="D110" s="220"/>
    </row>
    <row r="111" spans="1:4" x14ac:dyDescent="0.35">
      <c r="A111" s="215" t="s">
        <v>98</v>
      </c>
      <c r="B111" s="216"/>
      <c r="C111" s="216"/>
      <c r="D111" s="217"/>
    </row>
    <row r="112" spans="1:4" x14ac:dyDescent="0.35">
      <c r="A112" s="218" t="s">
        <v>99</v>
      </c>
      <c r="B112" s="219"/>
      <c r="C112" s="219"/>
      <c r="D112" s="220"/>
    </row>
    <row r="113" spans="1:4" x14ac:dyDescent="0.35">
      <c r="A113" s="218"/>
      <c r="B113" s="219"/>
      <c r="C113" s="219"/>
      <c r="D113" s="220"/>
    </row>
    <row r="114" spans="1:4" x14ac:dyDescent="0.35">
      <c r="A114" s="218"/>
      <c r="B114" s="219"/>
      <c r="C114" s="219"/>
      <c r="D114" s="220"/>
    </row>
    <row r="115" spans="1:4" x14ac:dyDescent="0.35">
      <c r="A115" s="218"/>
      <c r="B115" s="219"/>
      <c r="C115" s="219"/>
      <c r="D115" s="220"/>
    </row>
    <row r="116" spans="1:4" x14ac:dyDescent="0.35">
      <c r="A116" s="218" t="s">
        <v>100</v>
      </c>
      <c r="B116" s="219"/>
      <c r="C116" s="219"/>
      <c r="D116" s="220"/>
    </row>
    <row r="117" spans="1:4" x14ac:dyDescent="0.35">
      <c r="A117" s="218"/>
      <c r="B117" s="219"/>
      <c r="C117" s="219"/>
      <c r="D117" s="220"/>
    </row>
    <row r="118" spans="1:4" x14ac:dyDescent="0.35">
      <c r="A118" s="218"/>
      <c r="B118" s="219"/>
      <c r="C118" s="219"/>
      <c r="D118" s="220"/>
    </row>
    <row r="119" spans="1:4" x14ac:dyDescent="0.35">
      <c r="A119" s="218"/>
      <c r="B119" s="219"/>
      <c r="C119" s="219"/>
      <c r="D119" s="220"/>
    </row>
    <row r="120" spans="1:4" x14ac:dyDescent="0.35">
      <c r="A120" s="218" t="s">
        <v>101</v>
      </c>
      <c r="B120" s="219"/>
      <c r="C120" s="219"/>
      <c r="D120" s="220"/>
    </row>
    <row r="121" spans="1:4" x14ac:dyDescent="0.35">
      <c r="A121" s="218"/>
      <c r="B121" s="219"/>
      <c r="C121" s="219"/>
      <c r="D121" s="220"/>
    </row>
    <row r="122" spans="1:4" x14ac:dyDescent="0.35">
      <c r="A122" s="218"/>
      <c r="B122" s="219"/>
      <c r="C122" s="219"/>
      <c r="D122" s="220"/>
    </row>
    <row r="123" spans="1:4" x14ac:dyDescent="0.35">
      <c r="A123" s="215" t="s">
        <v>102</v>
      </c>
      <c r="B123" s="216"/>
      <c r="C123" s="216"/>
      <c r="D123" s="217"/>
    </row>
    <row r="124" spans="1:4" ht="16" thickBot="1" x14ac:dyDescent="0.4">
      <c r="A124" s="16"/>
      <c r="B124" s="17"/>
      <c r="C124" s="17"/>
      <c r="D124" s="18"/>
    </row>
    <row r="125" spans="1:4" ht="15.5" thickBot="1" x14ac:dyDescent="0.4">
      <c r="A125" s="184" t="s">
        <v>103</v>
      </c>
      <c r="B125" s="185"/>
      <c r="C125" s="185"/>
      <c r="D125" s="186"/>
    </row>
    <row r="126" spans="1:4" ht="15.5" x14ac:dyDescent="0.35">
      <c r="A126" s="16"/>
      <c r="B126" s="17"/>
      <c r="C126" s="17"/>
      <c r="D126" s="18"/>
    </row>
    <row r="127" spans="1:4" ht="15" x14ac:dyDescent="0.35">
      <c r="A127" s="205" t="s">
        <v>104</v>
      </c>
      <c r="B127" s="206"/>
      <c r="C127" s="206"/>
      <c r="D127" s="207"/>
    </row>
    <row r="128" spans="1:4" ht="15.5" x14ac:dyDescent="0.35">
      <c r="A128" s="26"/>
      <c r="B128" s="44"/>
      <c r="C128" s="44"/>
      <c r="D128" s="18"/>
    </row>
    <row r="129" spans="1:4" ht="15" x14ac:dyDescent="0.35">
      <c r="A129" s="19" t="s">
        <v>105</v>
      </c>
      <c r="B129" s="175" t="s">
        <v>106</v>
      </c>
      <c r="C129" s="164"/>
      <c r="D129" s="21" t="s">
        <v>31</v>
      </c>
    </row>
    <row r="130" spans="1:4" ht="15.5" x14ac:dyDescent="0.35">
      <c r="A130" s="22" t="s">
        <v>5</v>
      </c>
      <c r="B130" s="195" t="s">
        <v>107</v>
      </c>
      <c r="C130" s="195"/>
      <c r="D130" s="46">
        <f>(($D$33+$D$94+$D$106)/30/12)*20.9589</f>
        <v>241.42493225765742</v>
      </c>
    </row>
    <row r="131" spans="1:4" ht="32.25" customHeight="1" x14ac:dyDescent="0.35">
      <c r="A131" s="22" t="s">
        <v>8</v>
      </c>
      <c r="B131" s="195" t="s">
        <v>108</v>
      </c>
      <c r="C131" s="195"/>
      <c r="D131" s="46">
        <f>(($D$33+$D$94+$D$106)/30/12)*1</f>
        <v>11.518969614705801</v>
      </c>
    </row>
    <row r="132" spans="1:4" ht="33" customHeight="1" x14ac:dyDescent="0.35">
      <c r="A132" s="22" t="s">
        <v>11</v>
      </c>
      <c r="B132" s="195" t="s">
        <v>109</v>
      </c>
      <c r="C132" s="195"/>
      <c r="D132" s="46">
        <f>(($D$33+$D$94+$D$106)/30/12)*0.1997</f>
        <v>2.3003382320567485</v>
      </c>
    </row>
    <row r="133" spans="1:4" ht="32.25" customHeight="1" x14ac:dyDescent="0.35">
      <c r="A133" s="22" t="s">
        <v>14</v>
      </c>
      <c r="B133" s="214" t="s">
        <v>110</v>
      </c>
      <c r="C133" s="214"/>
      <c r="D133" s="46">
        <f>(($D$33+$D$94+$D$106)/30/12)*0.9659</f>
        <v>11.126172750844333</v>
      </c>
    </row>
    <row r="134" spans="1:4" ht="32.25" customHeight="1" x14ac:dyDescent="0.35">
      <c r="A134" s="22" t="s">
        <v>36</v>
      </c>
      <c r="B134" s="195" t="s">
        <v>111</v>
      </c>
      <c r="C134" s="195"/>
      <c r="D134" s="46">
        <f>(($D$33+$D$94+$D$106)/30/12)*2.4753</f>
        <v>28.512905487281266</v>
      </c>
    </row>
    <row r="135" spans="1:4" ht="65.25" customHeight="1" x14ac:dyDescent="0.35">
      <c r="A135" s="22" t="s">
        <v>38</v>
      </c>
      <c r="B135" s="195" t="s">
        <v>112</v>
      </c>
      <c r="C135" s="195"/>
      <c r="D135" s="46">
        <f>(($D$33+$D$94+$D$106)/30/12)*3.874</f>
        <v>44.624488287370276</v>
      </c>
    </row>
    <row r="136" spans="1:4" ht="15.5" x14ac:dyDescent="0.35">
      <c r="A136" s="204" t="s">
        <v>113</v>
      </c>
      <c r="B136" s="197"/>
      <c r="C136" s="197"/>
      <c r="D136" s="46">
        <f>SUM(D130:D135)</f>
        <v>339.50780662991588</v>
      </c>
    </row>
    <row r="137" spans="1:4" ht="15.5" x14ac:dyDescent="0.35">
      <c r="A137" s="31"/>
      <c r="B137" s="32"/>
      <c r="C137" s="32"/>
      <c r="D137" s="47"/>
    </row>
    <row r="138" spans="1:4" ht="22.5" customHeight="1" x14ac:dyDescent="0.35">
      <c r="A138" s="178" t="s">
        <v>114</v>
      </c>
      <c r="B138" s="179"/>
      <c r="C138" s="179"/>
      <c r="D138" s="180"/>
    </row>
    <row r="139" spans="1:4" ht="18.75" customHeight="1" x14ac:dyDescent="0.35">
      <c r="A139" s="178" t="s">
        <v>115</v>
      </c>
      <c r="B139" s="179"/>
      <c r="C139" s="179"/>
      <c r="D139" s="180"/>
    </row>
    <row r="140" spans="1:4" ht="23.25" customHeight="1" x14ac:dyDescent="0.35">
      <c r="A140" s="178" t="s">
        <v>116</v>
      </c>
      <c r="B140" s="179"/>
      <c r="C140" s="179"/>
      <c r="D140" s="180"/>
    </row>
    <row r="141" spans="1:4" ht="21.75" customHeight="1" x14ac:dyDescent="0.35">
      <c r="A141" s="178" t="s">
        <v>117</v>
      </c>
      <c r="B141" s="179"/>
      <c r="C141" s="179"/>
      <c r="D141" s="180"/>
    </row>
    <row r="142" spans="1:4" ht="21.75" customHeight="1" x14ac:dyDescent="0.35">
      <c r="A142" s="178" t="s">
        <v>118</v>
      </c>
      <c r="B142" s="179"/>
      <c r="C142" s="179"/>
      <c r="D142" s="180"/>
    </row>
    <row r="143" spans="1:4" x14ac:dyDescent="0.35">
      <c r="A143" s="208"/>
      <c r="B143" s="209"/>
      <c r="C143" s="209"/>
      <c r="D143" s="210"/>
    </row>
    <row r="144" spans="1:4" ht="15.5" x14ac:dyDescent="0.35">
      <c r="A144" s="201"/>
      <c r="B144" s="202"/>
      <c r="C144" s="202"/>
      <c r="D144" s="203"/>
    </row>
    <row r="145" spans="1:4" ht="15" x14ac:dyDescent="0.35">
      <c r="A145" s="205" t="s">
        <v>119</v>
      </c>
      <c r="B145" s="206"/>
      <c r="C145" s="206"/>
      <c r="D145" s="207"/>
    </row>
    <row r="146" spans="1:4" ht="15" x14ac:dyDescent="0.35">
      <c r="A146" s="211"/>
      <c r="B146" s="212"/>
      <c r="C146" s="212"/>
      <c r="D146" s="213"/>
    </row>
    <row r="147" spans="1:4" ht="15" x14ac:dyDescent="0.35">
      <c r="A147" s="19" t="s">
        <v>120</v>
      </c>
      <c r="B147" s="197" t="s">
        <v>121</v>
      </c>
      <c r="C147" s="197"/>
      <c r="D147" s="21" t="s">
        <v>31</v>
      </c>
    </row>
    <row r="148" spans="1:4" ht="15.5" x14ac:dyDescent="0.35">
      <c r="A148" s="22" t="s">
        <v>5</v>
      </c>
      <c r="B148" s="195" t="s">
        <v>122</v>
      </c>
      <c r="C148" s="195"/>
      <c r="D148" s="24">
        <v>0</v>
      </c>
    </row>
    <row r="149" spans="1:4" ht="15.5" x14ac:dyDescent="0.35">
      <c r="A149" s="204" t="s">
        <v>40</v>
      </c>
      <c r="B149" s="197"/>
      <c r="C149" s="197"/>
      <c r="D149" s="24"/>
    </row>
    <row r="150" spans="1:4" ht="15.5" x14ac:dyDescent="0.35">
      <c r="A150" s="16"/>
      <c r="B150" s="17"/>
      <c r="C150" s="17"/>
      <c r="D150" s="18"/>
    </row>
    <row r="151" spans="1:4" ht="15.5" x14ac:dyDescent="0.35">
      <c r="A151" s="16"/>
      <c r="B151" s="17"/>
      <c r="C151" s="17"/>
      <c r="D151" s="18"/>
    </row>
    <row r="152" spans="1:4" ht="15" x14ac:dyDescent="0.35">
      <c r="A152" s="205" t="s">
        <v>123</v>
      </c>
      <c r="B152" s="206"/>
      <c r="C152" s="206"/>
      <c r="D152" s="207"/>
    </row>
    <row r="153" spans="1:4" ht="15.5" x14ac:dyDescent="0.35">
      <c r="A153" s="26"/>
      <c r="B153" s="17"/>
      <c r="C153" s="17"/>
      <c r="D153" s="18"/>
    </row>
    <row r="154" spans="1:4" ht="15" x14ac:dyDescent="0.35">
      <c r="A154" s="19">
        <v>4</v>
      </c>
      <c r="B154" s="175" t="s">
        <v>124</v>
      </c>
      <c r="C154" s="164"/>
      <c r="D154" s="21" t="s">
        <v>31</v>
      </c>
    </row>
    <row r="155" spans="1:4" ht="15.5" x14ac:dyDescent="0.35">
      <c r="A155" s="22" t="s">
        <v>105</v>
      </c>
      <c r="B155" s="176" t="s">
        <v>106</v>
      </c>
      <c r="C155" s="177"/>
      <c r="D155" s="24">
        <f>D136</f>
        <v>339.50780662991588</v>
      </c>
    </row>
    <row r="156" spans="1:4" ht="15.5" x14ac:dyDescent="0.35">
      <c r="A156" s="22" t="s">
        <v>120</v>
      </c>
      <c r="B156" s="176" t="s">
        <v>121</v>
      </c>
      <c r="C156" s="177"/>
      <c r="D156" s="24">
        <f>D149</f>
        <v>0</v>
      </c>
    </row>
    <row r="157" spans="1:4" ht="15.5" x14ac:dyDescent="0.35">
      <c r="A157" s="204" t="s">
        <v>40</v>
      </c>
      <c r="B157" s="197"/>
      <c r="C157" s="30"/>
      <c r="D157" s="24">
        <f>SUM(D155:D156)</f>
        <v>339.50780662991588</v>
      </c>
    </row>
    <row r="158" spans="1:4" ht="15.5" x14ac:dyDescent="0.35">
      <c r="A158" s="16"/>
      <c r="B158" s="17"/>
      <c r="C158" s="17"/>
      <c r="D158" s="18"/>
    </row>
    <row r="159" spans="1:4" ht="16" thickBot="1" x14ac:dyDescent="0.4">
      <c r="A159" s="16"/>
      <c r="B159" s="17"/>
      <c r="C159" s="17"/>
      <c r="D159" s="18"/>
    </row>
    <row r="160" spans="1:4" ht="15.5" thickBot="1" x14ac:dyDescent="0.4">
      <c r="A160" s="184" t="s">
        <v>125</v>
      </c>
      <c r="B160" s="185"/>
      <c r="C160" s="185"/>
      <c r="D160" s="186"/>
    </row>
    <row r="161" spans="1:4" ht="15.5" x14ac:dyDescent="0.35">
      <c r="A161" s="16"/>
      <c r="B161" s="17"/>
      <c r="C161" s="17"/>
      <c r="D161" s="18"/>
    </row>
    <row r="162" spans="1:4" ht="15" x14ac:dyDescent="0.35">
      <c r="A162" s="19">
        <v>5</v>
      </c>
      <c r="B162" s="175" t="s">
        <v>126</v>
      </c>
      <c r="C162" s="164"/>
      <c r="D162" s="21" t="s">
        <v>31</v>
      </c>
    </row>
    <row r="163" spans="1:4" ht="15.5" x14ac:dyDescent="0.35">
      <c r="A163" s="22" t="s">
        <v>5</v>
      </c>
      <c r="B163" s="195" t="s">
        <v>127</v>
      </c>
      <c r="C163" s="195"/>
      <c r="D163" s="24">
        <v>92.76</v>
      </c>
    </row>
    <row r="164" spans="1:4" ht="15.5" x14ac:dyDescent="0.35">
      <c r="A164" s="22" t="s">
        <v>8</v>
      </c>
      <c r="B164" s="195" t="s">
        <v>128</v>
      </c>
      <c r="C164" s="195"/>
      <c r="D164" s="25">
        <v>0</v>
      </c>
    </row>
    <row r="165" spans="1:4" ht="15.5" x14ac:dyDescent="0.35">
      <c r="A165" s="22" t="s">
        <v>11</v>
      </c>
      <c r="B165" s="195" t="s">
        <v>129</v>
      </c>
      <c r="C165" s="195"/>
      <c r="D165" s="25">
        <v>0</v>
      </c>
    </row>
    <row r="166" spans="1:4" ht="15.5" x14ac:dyDescent="0.35">
      <c r="A166" s="48" t="s">
        <v>14</v>
      </c>
      <c r="B166" s="196" t="s">
        <v>81</v>
      </c>
      <c r="C166" s="196"/>
      <c r="D166" s="49"/>
    </row>
    <row r="167" spans="1:4" ht="15.5" x14ac:dyDescent="0.35">
      <c r="A167" s="197" t="s">
        <v>130</v>
      </c>
      <c r="B167" s="197"/>
      <c r="C167" s="197"/>
      <c r="D167" s="30">
        <f>SUM(D163:D166)</f>
        <v>92.76</v>
      </c>
    </row>
    <row r="168" spans="1:4" ht="15.5" x14ac:dyDescent="0.35">
      <c r="A168" s="32"/>
      <c r="B168" s="32"/>
      <c r="C168" s="32"/>
      <c r="D168" s="33"/>
    </row>
    <row r="169" spans="1:4" ht="27" customHeight="1" x14ac:dyDescent="0.35">
      <c r="A169" s="198" t="s">
        <v>131</v>
      </c>
      <c r="B169" s="198"/>
      <c r="C169" s="198"/>
      <c r="D169" s="198"/>
    </row>
    <row r="170" spans="1:4" ht="27" customHeight="1" x14ac:dyDescent="0.35">
      <c r="A170" s="199" t="s">
        <v>132</v>
      </c>
      <c r="B170" s="198"/>
      <c r="C170" s="198"/>
      <c r="D170" s="200"/>
    </row>
    <row r="171" spans="1:4" ht="15.5" x14ac:dyDescent="0.35">
      <c r="A171" s="201"/>
      <c r="B171" s="202"/>
      <c r="C171" s="202"/>
      <c r="D171" s="203"/>
    </row>
    <row r="172" spans="1:4" ht="16" thickBot="1" x14ac:dyDescent="0.4">
      <c r="A172" s="16"/>
      <c r="B172" s="17"/>
      <c r="C172" s="17"/>
      <c r="D172" s="18"/>
    </row>
    <row r="173" spans="1:4" ht="15.5" thickBot="1" x14ac:dyDescent="0.4">
      <c r="A173" s="184" t="s">
        <v>133</v>
      </c>
      <c r="B173" s="185"/>
      <c r="C173" s="185"/>
      <c r="D173" s="186"/>
    </row>
    <row r="174" spans="1:4" ht="15.5" x14ac:dyDescent="0.35">
      <c r="A174" s="16"/>
      <c r="B174" s="17"/>
      <c r="C174" s="17"/>
      <c r="D174" s="18"/>
    </row>
    <row r="175" spans="1:4" ht="15" x14ac:dyDescent="0.35">
      <c r="A175" s="19">
        <v>6</v>
      </c>
      <c r="B175" s="193" t="s">
        <v>134</v>
      </c>
      <c r="C175" s="194"/>
      <c r="D175" s="21" t="s">
        <v>31</v>
      </c>
    </row>
    <row r="176" spans="1:4" ht="15.5" x14ac:dyDescent="0.35">
      <c r="A176" s="22" t="s">
        <v>5</v>
      </c>
      <c r="B176" s="176" t="s">
        <v>135</v>
      </c>
      <c r="C176" s="177"/>
      <c r="D176" s="24">
        <f>(D33+D94+D106+D157+D167)*5%</f>
        <v>228.9548433962002</v>
      </c>
    </row>
    <row r="177" spans="1:4" ht="15.5" x14ac:dyDescent="0.35">
      <c r="A177" s="22" t="s">
        <v>8</v>
      </c>
      <c r="B177" s="176" t="s">
        <v>136</v>
      </c>
      <c r="C177" s="177"/>
      <c r="D177" s="46">
        <f>(D33+D94+D106+D157+D167+D176)*5%</f>
        <v>240.4025855660102</v>
      </c>
    </row>
    <row r="178" spans="1:4" ht="15.5" x14ac:dyDescent="0.35">
      <c r="A178" s="22" t="s">
        <v>11</v>
      </c>
      <c r="B178" s="176" t="s">
        <v>137</v>
      </c>
      <c r="C178" s="177"/>
      <c r="D178" s="46">
        <f>(D33+D94+D106+D157+D167+D176+D177)/0.9135*8.65%</f>
        <v>478.04192302206633</v>
      </c>
    </row>
    <row r="179" spans="1:4" ht="15.5" x14ac:dyDescent="0.35">
      <c r="A179" s="22"/>
      <c r="B179" s="176" t="s">
        <v>138</v>
      </c>
      <c r="C179" s="177"/>
      <c r="D179" s="46">
        <f>(D33+D94+D106+D157+D167+D176+D177)/0.9135*0.65%</f>
        <v>35.922225429403831</v>
      </c>
    </row>
    <row r="180" spans="1:4" ht="15.5" x14ac:dyDescent="0.35">
      <c r="A180" s="22"/>
      <c r="B180" s="176" t="s">
        <v>139</v>
      </c>
      <c r="C180" s="177"/>
      <c r="D180" s="46">
        <f>(D33+D94+D106+D157+D167+D176+D177)/0.9135*3%</f>
        <v>165.79488659724842</v>
      </c>
    </row>
    <row r="181" spans="1:4" ht="15.5" x14ac:dyDescent="0.35">
      <c r="A181" s="22"/>
      <c r="B181" s="176" t="s">
        <v>140</v>
      </c>
      <c r="C181" s="177"/>
      <c r="D181" s="46">
        <f>(D33+D94+D106+D157+D167+D176+D177)/0.9135*5%</f>
        <v>276.32481099541405</v>
      </c>
    </row>
    <row r="182" spans="1:4" ht="15.5" x14ac:dyDescent="0.35">
      <c r="A182" s="162" t="s">
        <v>130</v>
      </c>
      <c r="B182" s="163"/>
      <c r="C182" s="164"/>
      <c r="D182" s="24">
        <f>SUM(D176:D178)</f>
        <v>947.39935198427679</v>
      </c>
    </row>
    <row r="183" spans="1:4" ht="38.25" customHeight="1" x14ac:dyDescent="0.35">
      <c r="A183" s="190" t="s">
        <v>169</v>
      </c>
      <c r="B183" s="191"/>
      <c r="C183" s="191"/>
      <c r="D183" s="192"/>
    </row>
    <row r="184" spans="1:4" ht="28.5" customHeight="1" x14ac:dyDescent="0.35">
      <c r="A184" s="181" t="s">
        <v>141</v>
      </c>
      <c r="B184" s="182"/>
      <c r="C184" s="182"/>
      <c r="D184" s="183"/>
    </row>
    <row r="185" spans="1:4" ht="21.75" customHeight="1" x14ac:dyDescent="0.35">
      <c r="A185" s="178" t="s">
        <v>142</v>
      </c>
      <c r="B185" s="179"/>
      <c r="C185" s="179"/>
      <c r="D185" s="180"/>
    </row>
    <row r="186" spans="1:4" ht="25.5" customHeight="1" x14ac:dyDescent="0.35">
      <c r="A186" s="178" t="s">
        <v>143</v>
      </c>
      <c r="B186" s="179"/>
      <c r="C186" s="179"/>
      <c r="D186" s="180"/>
    </row>
    <row r="187" spans="1:4" ht="26.25" customHeight="1" x14ac:dyDescent="0.35">
      <c r="A187" s="181" t="s">
        <v>144</v>
      </c>
      <c r="B187" s="182"/>
      <c r="C187" s="182"/>
      <c r="D187" s="183"/>
    </row>
    <row r="188" spans="1:4" ht="24" customHeight="1" x14ac:dyDescent="0.35">
      <c r="A188" s="181" t="s">
        <v>145</v>
      </c>
      <c r="B188" s="182"/>
      <c r="C188" s="182"/>
      <c r="D188" s="183"/>
    </row>
    <row r="189" spans="1:4" ht="21.75" customHeight="1" x14ac:dyDescent="0.35">
      <c r="A189" s="181" t="s">
        <v>146</v>
      </c>
      <c r="B189" s="182"/>
      <c r="C189" s="182"/>
      <c r="D189" s="183"/>
    </row>
    <row r="190" spans="1:4" ht="16" thickBot="1" x14ac:dyDescent="0.4">
      <c r="A190" s="16"/>
      <c r="B190" s="17"/>
      <c r="C190" s="17"/>
      <c r="D190" s="18"/>
    </row>
    <row r="191" spans="1:4" ht="15.5" thickBot="1" x14ac:dyDescent="0.4">
      <c r="A191" s="184" t="s">
        <v>147</v>
      </c>
      <c r="B191" s="185"/>
      <c r="C191" s="185"/>
      <c r="D191" s="186"/>
    </row>
    <row r="192" spans="1:4" ht="15.5" x14ac:dyDescent="0.35">
      <c r="A192" s="187"/>
      <c r="B192" s="188"/>
      <c r="C192" s="188"/>
      <c r="D192" s="189"/>
    </row>
    <row r="193" spans="1:5" ht="15" x14ac:dyDescent="0.35">
      <c r="A193" s="19"/>
      <c r="B193" s="175" t="s">
        <v>148</v>
      </c>
      <c r="C193" s="164"/>
      <c r="D193" s="21" t="s">
        <v>31</v>
      </c>
    </row>
    <row r="194" spans="1:5" ht="15.5" x14ac:dyDescent="0.35">
      <c r="A194" s="19" t="s">
        <v>5</v>
      </c>
      <c r="B194" s="176" t="s">
        <v>29</v>
      </c>
      <c r="C194" s="177"/>
      <c r="D194" s="50">
        <f>D33</f>
        <v>2084.3809999999999</v>
      </c>
    </row>
    <row r="195" spans="1:5" ht="15.5" x14ac:dyDescent="0.35">
      <c r="A195" s="19" t="s">
        <v>8</v>
      </c>
      <c r="B195" s="176" t="s">
        <v>43</v>
      </c>
      <c r="C195" s="177"/>
      <c r="D195" s="46">
        <f>D94</f>
        <v>1923.7950371740881</v>
      </c>
    </row>
    <row r="196" spans="1:5" ht="15.5" x14ac:dyDescent="0.35">
      <c r="A196" s="19" t="s">
        <v>11</v>
      </c>
      <c r="B196" s="176" t="s">
        <v>88</v>
      </c>
      <c r="C196" s="177"/>
      <c r="D196" s="46">
        <f>D106</f>
        <v>138.65302412</v>
      </c>
    </row>
    <row r="197" spans="1:5" ht="15.5" x14ac:dyDescent="0.35">
      <c r="A197" s="19" t="s">
        <v>14</v>
      </c>
      <c r="B197" s="176" t="s">
        <v>103</v>
      </c>
      <c r="C197" s="177"/>
      <c r="D197" s="46">
        <f>D157</f>
        <v>339.50780662991588</v>
      </c>
    </row>
    <row r="198" spans="1:5" ht="15.5" x14ac:dyDescent="0.35">
      <c r="A198" s="19" t="s">
        <v>36</v>
      </c>
      <c r="B198" s="176" t="s">
        <v>125</v>
      </c>
      <c r="C198" s="177"/>
      <c r="D198" s="51">
        <f>D167</f>
        <v>92.76</v>
      </c>
    </row>
    <row r="199" spans="1:5" ht="15.5" x14ac:dyDescent="0.35">
      <c r="A199" s="162" t="s">
        <v>149</v>
      </c>
      <c r="B199" s="163"/>
      <c r="C199" s="164"/>
      <c r="D199" s="50">
        <f>SUM(D194:D198)</f>
        <v>4579.0968679240041</v>
      </c>
    </row>
    <row r="200" spans="1:5" ht="15.5" x14ac:dyDescent="0.35">
      <c r="A200" s="19" t="s">
        <v>38</v>
      </c>
      <c r="B200" s="165" t="s">
        <v>150</v>
      </c>
      <c r="C200" s="166"/>
      <c r="D200" s="46">
        <f>D182</f>
        <v>947.39935198427679</v>
      </c>
    </row>
    <row r="201" spans="1:5" ht="15.5" x14ac:dyDescent="0.35">
      <c r="A201" s="162" t="s">
        <v>151</v>
      </c>
      <c r="B201" s="163"/>
      <c r="C201" s="164"/>
      <c r="D201" s="23" t="str">
        <f>FIXED(D199+D200)</f>
        <v>5.526,50</v>
      </c>
      <c r="E201" s="52"/>
    </row>
    <row r="202" spans="1:5" ht="15.5" x14ac:dyDescent="0.35">
      <c r="A202" s="16"/>
      <c r="B202" s="17"/>
      <c r="C202" s="17"/>
      <c r="D202" s="53"/>
      <c r="E202" s="52"/>
    </row>
    <row r="203" spans="1:5" ht="16" thickBot="1" x14ac:dyDescent="0.4">
      <c r="A203" s="16"/>
      <c r="B203" s="17"/>
      <c r="C203" s="17"/>
      <c r="D203" s="53"/>
    </row>
    <row r="204" spans="1:5" ht="16" thickBot="1" x14ac:dyDescent="0.4">
      <c r="A204" s="167" t="s">
        <v>152</v>
      </c>
      <c r="B204" s="168"/>
      <c r="C204" s="168"/>
      <c r="D204" s="169"/>
    </row>
    <row r="205" spans="1:5" ht="15.5" x14ac:dyDescent="0.35">
      <c r="A205" s="170"/>
      <c r="B205" s="171"/>
      <c r="C205" s="172"/>
      <c r="D205" s="54" t="s">
        <v>31</v>
      </c>
    </row>
    <row r="206" spans="1:5" ht="15.5" x14ac:dyDescent="0.35">
      <c r="A206" s="12" t="s">
        <v>5</v>
      </c>
      <c r="B206" s="173" t="s">
        <v>153</v>
      </c>
      <c r="C206" s="174"/>
      <c r="D206" s="55" t="str">
        <f>D201</f>
        <v>5.526,50</v>
      </c>
    </row>
    <row r="207" spans="1:5" ht="16" thickBot="1" x14ac:dyDescent="0.4">
      <c r="A207" s="56" t="s">
        <v>8</v>
      </c>
      <c r="B207" s="158" t="s">
        <v>154</v>
      </c>
      <c r="C207" s="159"/>
      <c r="D207" s="57">
        <f>D206*12</f>
        <v>66318</v>
      </c>
    </row>
    <row r="208" spans="1:5" ht="16" thickBot="1" x14ac:dyDescent="0.4">
      <c r="A208" s="58" t="s">
        <v>11</v>
      </c>
      <c r="B208" s="160"/>
      <c r="C208" s="161"/>
      <c r="D208" s="59"/>
    </row>
    <row r="209" spans="1:4" ht="15.5" x14ac:dyDescent="0.35">
      <c r="A209" s="14"/>
      <c r="B209" s="14"/>
      <c r="C209" s="14"/>
      <c r="D209" s="14"/>
    </row>
    <row r="210" spans="1:4" ht="15.5" x14ac:dyDescent="0.35">
      <c r="A210" s="14"/>
      <c r="B210" s="14"/>
      <c r="C210" s="14"/>
      <c r="D210" s="14"/>
    </row>
    <row r="211" spans="1:4" ht="15.5" x14ac:dyDescent="0.35">
      <c r="A211" s="14"/>
      <c r="B211" s="14"/>
      <c r="C211" s="14"/>
      <c r="D211" s="14"/>
    </row>
    <row r="212" spans="1:4" ht="15.5" x14ac:dyDescent="0.35">
      <c r="A212" s="14"/>
      <c r="B212" s="14"/>
      <c r="C212" s="14"/>
      <c r="D212" s="14"/>
    </row>
    <row r="213" spans="1:4" ht="15.5" x14ac:dyDescent="0.35">
      <c r="A213" s="14"/>
      <c r="B213" s="14"/>
      <c r="C213" s="14"/>
      <c r="D213" s="14"/>
    </row>
    <row r="214" spans="1:4" ht="15.5" x14ac:dyDescent="0.35">
      <c r="A214" s="14"/>
      <c r="B214" s="14"/>
      <c r="C214" s="14"/>
      <c r="D214" s="14"/>
    </row>
    <row r="215" spans="1:4" ht="15.5" x14ac:dyDescent="0.35">
      <c r="A215" s="14"/>
      <c r="B215" s="14"/>
      <c r="C215" s="14"/>
      <c r="D215" s="14"/>
    </row>
    <row r="216" spans="1:4" ht="15.5" x14ac:dyDescent="0.35">
      <c r="A216" s="14"/>
      <c r="B216" s="14"/>
      <c r="C216" s="14"/>
      <c r="D216" s="14"/>
    </row>
    <row r="217" spans="1:4" ht="15.5" x14ac:dyDescent="0.35">
      <c r="A217" s="14"/>
      <c r="B217" s="14"/>
      <c r="C217" s="14"/>
      <c r="D217" s="14"/>
    </row>
    <row r="218" spans="1:4" ht="15.5" x14ac:dyDescent="0.35">
      <c r="A218" s="14"/>
      <c r="B218" s="14"/>
      <c r="C218" s="14"/>
      <c r="D218" s="14"/>
    </row>
    <row r="219" spans="1:4" ht="15.5" x14ac:dyDescent="0.35">
      <c r="A219" s="14"/>
      <c r="B219" s="14"/>
      <c r="C219" s="14"/>
      <c r="D219" s="14"/>
    </row>
    <row r="220" spans="1:4" ht="15.5" x14ac:dyDescent="0.35">
      <c r="A220" s="14"/>
      <c r="B220" s="14"/>
      <c r="C220" s="14"/>
      <c r="D220" s="14"/>
    </row>
    <row r="221" spans="1:4" ht="15.5" x14ac:dyDescent="0.35">
      <c r="A221" s="14"/>
      <c r="B221" s="14"/>
      <c r="C221" s="14"/>
      <c r="D221" s="14"/>
    </row>
    <row r="222" spans="1:4" ht="15.5" x14ac:dyDescent="0.35">
      <c r="A222" s="14"/>
      <c r="B222" s="14"/>
      <c r="C222" s="14"/>
      <c r="D222" s="14"/>
    </row>
    <row r="223" spans="1:4" ht="15.5" x14ac:dyDescent="0.35">
      <c r="A223" s="14"/>
      <c r="B223" s="14"/>
      <c r="C223" s="14"/>
      <c r="D223" s="14"/>
    </row>
    <row r="224" spans="1:4" ht="15.5" x14ac:dyDescent="0.35">
      <c r="A224" s="14"/>
      <c r="B224" s="14"/>
      <c r="C224" s="14"/>
      <c r="D224" s="14"/>
    </row>
    <row r="225" spans="1:4" ht="15.5" x14ac:dyDescent="0.35">
      <c r="A225" s="14"/>
      <c r="B225" s="14"/>
      <c r="C225" s="14"/>
      <c r="D225" s="14"/>
    </row>
    <row r="226" spans="1:4" ht="15.5" x14ac:dyDescent="0.35">
      <c r="A226" s="14"/>
      <c r="B226" s="14"/>
      <c r="C226" s="14"/>
      <c r="D226" s="14"/>
    </row>
    <row r="227" spans="1:4" ht="15.5" x14ac:dyDescent="0.35">
      <c r="A227" s="14"/>
      <c r="B227" s="14"/>
      <c r="C227" s="14"/>
      <c r="D227" s="14"/>
    </row>
    <row r="228" spans="1:4" ht="15.5" x14ac:dyDescent="0.35">
      <c r="A228" s="14"/>
      <c r="B228" s="14"/>
      <c r="C228" s="14"/>
      <c r="D228" s="14"/>
    </row>
    <row r="229" spans="1:4" ht="15.5" x14ac:dyDescent="0.35">
      <c r="A229" s="14"/>
      <c r="B229" s="14"/>
      <c r="C229" s="14"/>
      <c r="D229" s="14"/>
    </row>
    <row r="230" spans="1:4" ht="15.5" x14ac:dyDescent="0.35">
      <c r="A230" s="14"/>
      <c r="B230" s="14"/>
      <c r="C230" s="14"/>
      <c r="D230" s="14"/>
    </row>
    <row r="231" spans="1:4" ht="15.5" x14ac:dyDescent="0.35">
      <c r="A231" s="14"/>
      <c r="B231" s="14"/>
      <c r="C231" s="14"/>
      <c r="D231" s="14"/>
    </row>
    <row r="232" spans="1:4" ht="15.5" x14ac:dyDescent="0.35">
      <c r="A232" s="14"/>
      <c r="B232" s="14"/>
      <c r="C232" s="14"/>
      <c r="D232" s="14"/>
    </row>
    <row r="233" spans="1:4" ht="15.5" x14ac:dyDescent="0.35">
      <c r="A233" s="14"/>
      <c r="B233" s="14"/>
      <c r="C233" s="14"/>
      <c r="D233" s="14"/>
    </row>
    <row r="234" spans="1:4" ht="15.5" x14ac:dyDescent="0.35">
      <c r="A234" s="14"/>
      <c r="B234" s="14"/>
      <c r="C234" s="14"/>
      <c r="D234" s="14"/>
    </row>
    <row r="235" spans="1:4" ht="15.5" x14ac:dyDescent="0.35">
      <c r="A235" s="14"/>
      <c r="B235" s="14"/>
      <c r="C235" s="14"/>
      <c r="D235" s="14"/>
    </row>
    <row r="236" spans="1:4" ht="15.5" x14ac:dyDescent="0.35">
      <c r="A236" s="14"/>
      <c r="B236" s="14"/>
      <c r="C236" s="14"/>
      <c r="D236" s="14"/>
    </row>
    <row r="237" spans="1:4" ht="15.5" x14ac:dyDescent="0.35">
      <c r="A237" s="14"/>
      <c r="B237" s="14"/>
      <c r="C237" s="14"/>
      <c r="D237" s="14"/>
    </row>
    <row r="238" spans="1:4" ht="15.5" x14ac:dyDescent="0.35">
      <c r="A238" s="14"/>
      <c r="B238" s="14"/>
      <c r="C238" s="14"/>
      <c r="D238" s="14"/>
    </row>
    <row r="239" spans="1:4" ht="15.5" x14ac:dyDescent="0.35">
      <c r="A239" s="14"/>
      <c r="B239" s="14"/>
      <c r="C239" s="14"/>
      <c r="D239" s="14"/>
    </row>
    <row r="240" spans="1:4" ht="15.5" x14ac:dyDescent="0.35">
      <c r="A240" s="14"/>
      <c r="B240" s="14"/>
      <c r="C240" s="14"/>
      <c r="D240" s="14"/>
    </row>
    <row r="241" spans="1:4" ht="15.5" x14ac:dyDescent="0.35">
      <c r="A241" s="14"/>
      <c r="B241" s="14"/>
      <c r="C241" s="14"/>
      <c r="D241" s="14"/>
    </row>
    <row r="242" spans="1:4" ht="15.5" x14ac:dyDescent="0.35">
      <c r="A242" s="14"/>
      <c r="B242" s="14"/>
      <c r="C242" s="14"/>
      <c r="D242" s="14"/>
    </row>
    <row r="243" spans="1:4" ht="15.5" x14ac:dyDescent="0.35">
      <c r="A243" s="14"/>
      <c r="B243" s="14"/>
      <c r="C243" s="14"/>
      <c r="D243" s="14"/>
    </row>
    <row r="244" spans="1:4" ht="15.5" x14ac:dyDescent="0.35">
      <c r="A244" s="14"/>
      <c r="B244" s="14"/>
      <c r="C244" s="14"/>
      <c r="D244" s="14"/>
    </row>
    <row r="245" spans="1:4" ht="15.5" x14ac:dyDescent="0.35">
      <c r="A245" s="14"/>
      <c r="B245" s="14"/>
      <c r="C245" s="14"/>
      <c r="D245" s="14"/>
    </row>
    <row r="246" spans="1:4" ht="15.5" x14ac:dyDescent="0.35">
      <c r="A246" s="14"/>
      <c r="B246" s="14"/>
      <c r="C246" s="14"/>
      <c r="D246" s="14"/>
    </row>
    <row r="247" spans="1:4" ht="15.5" x14ac:dyDescent="0.35">
      <c r="A247" s="14"/>
      <c r="B247" s="14"/>
      <c r="C247" s="14"/>
      <c r="D247" s="14"/>
    </row>
    <row r="248" spans="1:4" ht="15.5" x14ac:dyDescent="0.35">
      <c r="A248" s="14"/>
      <c r="B248" s="14"/>
      <c r="C248" s="14"/>
      <c r="D248" s="14"/>
    </row>
    <row r="249" spans="1:4" ht="15.5" x14ac:dyDescent="0.35">
      <c r="A249" s="14"/>
      <c r="B249" s="14"/>
      <c r="C249" s="14"/>
      <c r="D249" s="14"/>
    </row>
    <row r="250" spans="1:4" ht="15.5" x14ac:dyDescent="0.35">
      <c r="A250" s="14"/>
      <c r="B250" s="14"/>
      <c r="C250" s="14"/>
      <c r="D250" s="14"/>
    </row>
    <row r="251" spans="1:4" ht="15.5" x14ac:dyDescent="0.35">
      <c r="A251" s="14"/>
      <c r="B251" s="14"/>
      <c r="C251" s="14"/>
      <c r="D251" s="14"/>
    </row>
    <row r="252" spans="1:4" ht="15.5" x14ac:dyDescent="0.35">
      <c r="A252" s="14"/>
      <c r="B252" s="14"/>
      <c r="C252" s="14"/>
      <c r="D252" s="14"/>
    </row>
    <row r="253" spans="1:4" ht="15.5" x14ac:dyDescent="0.35">
      <c r="A253" s="14"/>
      <c r="B253" s="14"/>
      <c r="C253" s="14"/>
      <c r="D253" s="14"/>
    </row>
    <row r="254" spans="1:4" ht="15.5" x14ac:dyDescent="0.35">
      <c r="A254" s="14"/>
      <c r="B254" s="14"/>
      <c r="C254" s="14"/>
      <c r="D254" s="14"/>
    </row>
    <row r="255" spans="1:4" ht="15.5" x14ac:dyDescent="0.35">
      <c r="A255" s="14"/>
      <c r="B255" s="14"/>
      <c r="C255" s="14"/>
      <c r="D255" s="14"/>
    </row>
    <row r="256" spans="1:4" ht="15.5" x14ac:dyDescent="0.35">
      <c r="A256" s="14"/>
      <c r="B256" s="14"/>
      <c r="C256" s="14"/>
      <c r="D256" s="14"/>
    </row>
    <row r="257" spans="1:4" ht="15.5" x14ac:dyDescent="0.35">
      <c r="A257" s="14"/>
      <c r="B257" s="14"/>
      <c r="C257" s="14"/>
      <c r="D257" s="14"/>
    </row>
    <row r="258" spans="1:4" ht="15.5" x14ac:dyDescent="0.35">
      <c r="A258" s="14"/>
      <c r="B258" s="14"/>
      <c r="C258" s="14"/>
      <c r="D258" s="14"/>
    </row>
    <row r="259" spans="1:4" ht="15.5" x14ac:dyDescent="0.35">
      <c r="A259" s="14"/>
      <c r="B259" s="14"/>
      <c r="C259" s="14"/>
      <c r="D259" s="14"/>
    </row>
    <row r="260" spans="1:4" ht="15.5" x14ac:dyDescent="0.35">
      <c r="A260" s="14"/>
      <c r="B260" s="14"/>
      <c r="C260" s="14"/>
      <c r="D260" s="14"/>
    </row>
    <row r="261" spans="1:4" ht="15.5" x14ac:dyDescent="0.35">
      <c r="A261" s="14"/>
      <c r="B261" s="14"/>
      <c r="C261" s="14"/>
      <c r="D261" s="14"/>
    </row>
    <row r="262" spans="1:4" ht="15.5" x14ac:dyDescent="0.35">
      <c r="A262" s="14"/>
      <c r="B262" s="14"/>
      <c r="C262" s="14"/>
      <c r="D262" s="14"/>
    </row>
    <row r="263" spans="1:4" ht="15.5" x14ac:dyDescent="0.35">
      <c r="A263" s="14"/>
      <c r="B263" s="14"/>
      <c r="C263" s="14"/>
      <c r="D263" s="14"/>
    </row>
    <row r="264" spans="1:4" ht="15.5" x14ac:dyDescent="0.35">
      <c r="A264" s="14"/>
      <c r="B264" s="14"/>
      <c r="C264" s="14"/>
      <c r="D264" s="14"/>
    </row>
    <row r="265" spans="1:4" ht="15.5" x14ac:dyDescent="0.35">
      <c r="A265" s="14"/>
      <c r="B265" s="14"/>
      <c r="C265" s="14"/>
      <c r="D265" s="14"/>
    </row>
    <row r="266" spans="1:4" ht="15.5" x14ac:dyDescent="0.35">
      <c r="A266" s="14"/>
      <c r="B266" s="14"/>
      <c r="C266" s="14"/>
      <c r="D266" s="14"/>
    </row>
    <row r="267" spans="1:4" ht="15.5" x14ac:dyDescent="0.35">
      <c r="A267" s="14"/>
      <c r="B267" s="14"/>
      <c r="C267" s="14"/>
      <c r="D267" s="14"/>
    </row>
    <row r="268" spans="1:4" ht="15.5" x14ac:dyDescent="0.35">
      <c r="A268" s="14"/>
      <c r="B268" s="14"/>
      <c r="C268" s="14"/>
      <c r="D268" s="14"/>
    </row>
    <row r="269" spans="1:4" ht="15.5" x14ac:dyDescent="0.35">
      <c r="A269" s="14"/>
      <c r="B269" s="14"/>
      <c r="C269" s="14"/>
      <c r="D269" s="14"/>
    </row>
    <row r="270" spans="1:4" ht="15.5" x14ac:dyDescent="0.35">
      <c r="A270" s="14"/>
      <c r="B270" s="14"/>
      <c r="C270" s="14"/>
      <c r="D270" s="14"/>
    </row>
    <row r="271" spans="1:4" ht="15.5" x14ac:dyDescent="0.35">
      <c r="A271" s="14"/>
      <c r="B271" s="14"/>
      <c r="C271" s="14"/>
      <c r="D271" s="14"/>
    </row>
    <row r="272" spans="1:4" ht="15.5" x14ac:dyDescent="0.35">
      <c r="A272" s="14"/>
      <c r="B272" s="14"/>
      <c r="C272" s="14"/>
      <c r="D272" s="14"/>
    </row>
    <row r="273" spans="1:4" ht="15.5" x14ac:dyDescent="0.35">
      <c r="A273" s="14"/>
      <c r="B273" s="14"/>
      <c r="C273" s="14"/>
      <c r="D273" s="14"/>
    </row>
    <row r="274" spans="1:4" ht="15.5" x14ac:dyDescent="0.35">
      <c r="A274" s="14"/>
      <c r="B274" s="14"/>
      <c r="C274" s="14"/>
      <c r="D274" s="14"/>
    </row>
    <row r="275" spans="1:4" ht="15.5" x14ac:dyDescent="0.35">
      <c r="A275" s="14"/>
      <c r="B275" s="14"/>
      <c r="C275" s="14"/>
      <c r="D275" s="14"/>
    </row>
    <row r="276" spans="1:4" ht="15.5" x14ac:dyDescent="0.35">
      <c r="A276" s="14"/>
      <c r="B276" s="14"/>
      <c r="C276" s="14"/>
      <c r="D276" s="14"/>
    </row>
    <row r="277" spans="1:4" ht="15.5" x14ac:dyDescent="0.35">
      <c r="A277" s="14"/>
      <c r="B277" s="14"/>
      <c r="C277" s="14"/>
      <c r="D277" s="14"/>
    </row>
    <row r="278" spans="1:4" ht="15.5" x14ac:dyDescent="0.35">
      <c r="A278" s="14"/>
      <c r="B278" s="14"/>
      <c r="C278" s="14"/>
      <c r="D278" s="14"/>
    </row>
    <row r="279" spans="1:4" ht="15.5" x14ac:dyDescent="0.35">
      <c r="A279" s="14"/>
      <c r="B279" s="14"/>
      <c r="C279" s="14"/>
      <c r="D279" s="14"/>
    </row>
    <row r="280" spans="1:4" ht="15.5" x14ac:dyDescent="0.35">
      <c r="A280" s="14"/>
      <c r="B280" s="14"/>
      <c r="C280" s="14"/>
      <c r="D280" s="14"/>
    </row>
    <row r="281" spans="1:4" ht="15.5" x14ac:dyDescent="0.35">
      <c r="A281" s="14"/>
      <c r="B281" s="14"/>
      <c r="C281" s="14"/>
      <c r="D281" s="14"/>
    </row>
    <row r="282" spans="1:4" ht="15.5" x14ac:dyDescent="0.35">
      <c r="A282" s="14"/>
      <c r="B282" s="14"/>
      <c r="C282" s="14"/>
      <c r="D282" s="14"/>
    </row>
    <row r="283" spans="1:4" ht="15.5" x14ac:dyDescent="0.35">
      <c r="A283" s="14"/>
      <c r="B283" s="14"/>
      <c r="C283" s="14"/>
      <c r="D283" s="14"/>
    </row>
    <row r="284" spans="1:4" ht="15.5" x14ac:dyDescent="0.35">
      <c r="A284" s="14"/>
      <c r="B284" s="14"/>
      <c r="C284" s="14"/>
      <c r="D284" s="14"/>
    </row>
    <row r="285" spans="1:4" ht="15.5" x14ac:dyDescent="0.35">
      <c r="A285" s="14"/>
      <c r="B285" s="14"/>
      <c r="C285" s="14"/>
      <c r="D285" s="14"/>
    </row>
    <row r="286" spans="1:4" ht="15.5" x14ac:dyDescent="0.35">
      <c r="A286" s="14"/>
      <c r="B286" s="14"/>
      <c r="C286" s="14"/>
      <c r="D286" s="14"/>
    </row>
    <row r="287" spans="1:4" ht="15.5" x14ac:dyDescent="0.35">
      <c r="A287" s="14"/>
      <c r="B287" s="14"/>
      <c r="C287" s="14"/>
      <c r="D287" s="14"/>
    </row>
    <row r="288" spans="1:4" ht="15.5" x14ac:dyDescent="0.35">
      <c r="A288" s="14"/>
      <c r="B288" s="14"/>
      <c r="C288" s="14"/>
      <c r="D288" s="14"/>
    </row>
    <row r="289" spans="1:4" ht="15.5" x14ac:dyDescent="0.35">
      <c r="A289" s="14"/>
      <c r="B289" s="14"/>
      <c r="C289" s="14"/>
      <c r="D289" s="14"/>
    </row>
    <row r="290" spans="1:4" ht="15.5" x14ac:dyDescent="0.35">
      <c r="A290" s="14"/>
      <c r="B290" s="14"/>
      <c r="C290" s="14"/>
      <c r="D290" s="14"/>
    </row>
    <row r="291" spans="1:4" ht="15.5" x14ac:dyDescent="0.35">
      <c r="A291" s="14"/>
      <c r="B291" s="14"/>
      <c r="C291" s="14"/>
      <c r="D291" s="14"/>
    </row>
    <row r="292" spans="1:4" ht="15.5" x14ac:dyDescent="0.35">
      <c r="A292" s="14"/>
      <c r="B292" s="14"/>
      <c r="C292" s="14"/>
      <c r="D292" s="14"/>
    </row>
    <row r="293" spans="1:4" ht="15.5" x14ac:dyDescent="0.35">
      <c r="A293" s="14"/>
      <c r="B293" s="14"/>
      <c r="C293" s="14"/>
      <c r="D293" s="14"/>
    </row>
    <row r="294" spans="1:4" ht="15.5" x14ac:dyDescent="0.35">
      <c r="A294" s="14"/>
      <c r="B294" s="14"/>
      <c r="C294" s="14"/>
      <c r="D294" s="14"/>
    </row>
    <row r="295" spans="1:4" ht="15.5" x14ac:dyDescent="0.35">
      <c r="A295" s="14"/>
      <c r="B295" s="14"/>
      <c r="C295" s="14"/>
      <c r="D295" s="14"/>
    </row>
    <row r="296" spans="1:4" ht="15.5" x14ac:dyDescent="0.35">
      <c r="A296" s="14"/>
      <c r="B296" s="14"/>
      <c r="C296" s="14"/>
      <c r="D296" s="14"/>
    </row>
    <row r="297" spans="1:4" ht="15.5" x14ac:dyDescent="0.35">
      <c r="A297" s="14"/>
      <c r="B297" s="14"/>
      <c r="C297" s="14"/>
      <c r="D297" s="14"/>
    </row>
    <row r="298" spans="1:4" ht="15.5" x14ac:dyDescent="0.35">
      <c r="A298" s="14"/>
      <c r="B298" s="14"/>
      <c r="C298" s="14"/>
      <c r="D298" s="14"/>
    </row>
    <row r="299" spans="1:4" ht="15.5" x14ac:dyDescent="0.35">
      <c r="A299" s="14"/>
      <c r="B299" s="14"/>
      <c r="C299" s="14"/>
      <c r="D299" s="14"/>
    </row>
    <row r="300" spans="1:4" ht="15.5" x14ac:dyDescent="0.35">
      <c r="A300" s="14"/>
      <c r="B300" s="14"/>
      <c r="C300" s="14"/>
      <c r="D300" s="14"/>
    </row>
    <row r="301" spans="1:4" ht="15.5" x14ac:dyDescent="0.35">
      <c r="A301" s="14"/>
      <c r="B301" s="14"/>
      <c r="C301" s="14"/>
      <c r="D301" s="14"/>
    </row>
    <row r="302" spans="1:4" ht="15.5" x14ac:dyDescent="0.35">
      <c r="A302" s="14"/>
      <c r="B302" s="14"/>
      <c r="C302" s="14"/>
      <c r="D302" s="14"/>
    </row>
    <row r="303" spans="1:4" ht="15.5" x14ac:dyDescent="0.35">
      <c r="A303" s="14"/>
      <c r="B303" s="14"/>
      <c r="C303" s="14"/>
      <c r="D303" s="14"/>
    </row>
    <row r="304" spans="1:4" ht="15.5" x14ac:dyDescent="0.35">
      <c r="A304" s="14"/>
      <c r="B304" s="14"/>
      <c r="C304" s="14"/>
      <c r="D304" s="14"/>
    </row>
    <row r="305" spans="1:4" ht="15.5" x14ac:dyDescent="0.35">
      <c r="A305" s="14"/>
      <c r="B305" s="14"/>
      <c r="C305" s="14"/>
      <c r="D305" s="14"/>
    </row>
    <row r="306" spans="1:4" ht="15.5" x14ac:dyDescent="0.35">
      <c r="A306" s="14"/>
      <c r="B306" s="14"/>
      <c r="C306" s="14"/>
      <c r="D306" s="14"/>
    </row>
    <row r="307" spans="1:4" ht="15.5" x14ac:dyDescent="0.35">
      <c r="A307" s="14"/>
      <c r="B307" s="14"/>
      <c r="C307" s="14"/>
      <c r="D307" s="14"/>
    </row>
    <row r="308" spans="1:4" ht="15.5" x14ac:dyDescent="0.35">
      <c r="A308" s="14"/>
      <c r="B308" s="14"/>
      <c r="C308" s="14"/>
      <c r="D308" s="14"/>
    </row>
    <row r="309" spans="1:4" ht="15.5" x14ac:dyDescent="0.35">
      <c r="A309" s="14"/>
      <c r="B309" s="14"/>
      <c r="C309" s="14"/>
      <c r="D309" s="14"/>
    </row>
    <row r="310" spans="1:4" ht="15.5" x14ac:dyDescent="0.35">
      <c r="A310" s="14"/>
      <c r="B310" s="14"/>
      <c r="C310" s="14"/>
      <c r="D310" s="14"/>
    </row>
    <row r="311" spans="1:4" ht="15.5" x14ac:dyDescent="0.35">
      <c r="A311" s="14"/>
      <c r="B311" s="14"/>
      <c r="C311" s="14"/>
      <c r="D311" s="14"/>
    </row>
    <row r="312" spans="1:4" ht="15.5" x14ac:dyDescent="0.35">
      <c r="A312" s="14"/>
      <c r="B312" s="14"/>
      <c r="C312" s="14"/>
      <c r="D312" s="14"/>
    </row>
    <row r="313" spans="1:4" ht="15.5" x14ac:dyDescent="0.35">
      <c r="A313" s="14"/>
      <c r="B313" s="14"/>
      <c r="C313" s="14"/>
      <c r="D313" s="14"/>
    </row>
    <row r="314" spans="1:4" ht="15.5" x14ac:dyDescent="0.35">
      <c r="A314" s="14"/>
      <c r="B314" s="14"/>
      <c r="C314" s="14"/>
      <c r="D314" s="14"/>
    </row>
    <row r="315" spans="1:4" ht="15.5" x14ac:dyDescent="0.35">
      <c r="A315" s="14"/>
      <c r="B315" s="14"/>
      <c r="C315" s="14"/>
      <c r="D315" s="14"/>
    </row>
    <row r="316" spans="1:4" ht="15.5" x14ac:dyDescent="0.35">
      <c r="A316" s="14"/>
      <c r="B316" s="14"/>
      <c r="C316" s="14"/>
      <c r="D316" s="14"/>
    </row>
    <row r="317" spans="1:4" ht="15.5" x14ac:dyDescent="0.35">
      <c r="A317" s="14"/>
      <c r="B317" s="14"/>
      <c r="C317" s="14"/>
      <c r="D317" s="14"/>
    </row>
    <row r="318" spans="1:4" ht="15.5" x14ac:dyDescent="0.35">
      <c r="A318" s="14"/>
      <c r="B318" s="14"/>
      <c r="C318" s="14"/>
      <c r="D318" s="14"/>
    </row>
    <row r="319" spans="1:4" ht="15.5" x14ac:dyDescent="0.35">
      <c r="A319" s="14"/>
      <c r="B319" s="14"/>
      <c r="C319" s="14"/>
      <c r="D319" s="14"/>
    </row>
    <row r="320" spans="1:4" ht="15.5" x14ac:dyDescent="0.35">
      <c r="A320" s="14"/>
      <c r="B320" s="14"/>
      <c r="C320" s="14"/>
      <c r="D320" s="14"/>
    </row>
    <row r="321" spans="1:4" ht="15.5" x14ac:dyDescent="0.35">
      <c r="A321" s="14"/>
      <c r="B321" s="14"/>
      <c r="C321" s="14"/>
      <c r="D321" s="14"/>
    </row>
    <row r="322" spans="1:4" ht="15.5" x14ac:dyDescent="0.35">
      <c r="A322" s="14"/>
      <c r="B322" s="14"/>
      <c r="C322" s="14"/>
      <c r="D322" s="14"/>
    </row>
    <row r="323" spans="1:4" ht="15.5" x14ac:dyDescent="0.35">
      <c r="A323" s="14"/>
      <c r="B323" s="14"/>
      <c r="C323" s="14"/>
      <c r="D323" s="14"/>
    </row>
    <row r="324" spans="1:4" ht="15.5" x14ac:dyDescent="0.35">
      <c r="A324" s="14"/>
      <c r="B324" s="14"/>
      <c r="C324" s="14"/>
      <c r="D324" s="14"/>
    </row>
    <row r="325" spans="1:4" ht="15.5" x14ac:dyDescent="0.35">
      <c r="A325" s="14"/>
      <c r="B325" s="14"/>
      <c r="C325" s="14"/>
      <c r="D325" s="14"/>
    </row>
    <row r="326" spans="1:4" ht="15.5" x14ac:dyDescent="0.35">
      <c r="A326" s="14"/>
      <c r="B326" s="14"/>
      <c r="C326" s="14"/>
      <c r="D326" s="14"/>
    </row>
    <row r="327" spans="1:4" ht="15.5" x14ac:dyDescent="0.35">
      <c r="A327" s="14"/>
      <c r="B327" s="14"/>
      <c r="C327" s="14"/>
      <c r="D327" s="14"/>
    </row>
    <row r="328" spans="1:4" ht="15.5" x14ac:dyDescent="0.35">
      <c r="A328" s="14"/>
      <c r="B328" s="14"/>
      <c r="C328" s="14"/>
      <c r="D328" s="14"/>
    </row>
    <row r="329" spans="1:4" ht="15.5" x14ac:dyDescent="0.35">
      <c r="A329" s="14"/>
      <c r="B329" s="14"/>
      <c r="C329" s="14"/>
      <c r="D329" s="14"/>
    </row>
    <row r="330" spans="1:4" ht="15.5" x14ac:dyDescent="0.35">
      <c r="A330" s="14"/>
      <c r="B330" s="14"/>
      <c r="C330" s="14"/>
      <c r="D330" s="14"/>
    </row>
    <row r="331" spans="1:4" ht="15.5" x14ac:dyDescent="0.35">
      <c r="A331" s="14"/>
      <c r="B331" s="14"/>
      <c r="C331" s="14"/>
      <c r="D331" s="14"/>
    </row>
    <row r="332" spans="1:4" ht="15.5" x14ac:dyDescent="0.35">
      <c r="A332" s="14"/>
      <c r="B332" s="14"/>
      <c r="C332" s="14"/>
      <c r="D332" s="14"/>
    </row>
    <row r="333" spans="1:4" ht="15.5" x14ac:dyDescent="0.35">
      <c r="A333" s="14"/>
      <c r="B333" s="14"/>
      <c r="C333" s="14"/>
      <c r="D333" s="14"/>
    </row>
    <row r="334" spans="1:4" ht="15.5" x14ac:dyDescent="0.35">
      <c r="A334" s="14"/>
      <c r="B334" s="14"/>
      <c r="C334" s="14"/>
      <c r="D334" s="14"/>
    </row>
    <row r="335" spans="1:4" ht="15.5" x14ac:dyDescent="0.35">
      <c r="A335" s="14"/>
      <c r="B335" s="14"/>
      <c r="C335" s="14"/>
      <c r="D335" s="14"/>
    </row>
    <row r="336" spans="1:4" ht="15.5" x14ac:dyDescent="0.35">
      <c r="A336" s="14"/>
      <c r="B336" s="14"/>
      <c r="C336" s="14"/>
      <c r="D336" s="14"/>
    </row>
    <row r="337" spans="1:4" ht="15.5" x14ac:dyDescent="0.35">
      <c r="A337" s="14"/>
      <c r="B337" s="14"/>
      <c r="C337" s="14"/>
      <c r="D337" s="14"/>
    </row>
    <row r="338" spans="1:4" ht="15.5" x14ac:dyDescent="0.35">
      <c r="A338" s="14"/>
      <c r="B338" s="14"/>
      <c r="C338" s="14"/>
      <c r="D338" s="14"/>
    </row>
    <row r="339" spans="1:4" ht="15.5" x14ac:dyDescent="0.35">
      <c r="A339" s="14"/>
      <c r="B339" s="14"/>
      <c r="C339" s="14"/>
      <c r="D339" s="14"/>
    </row>
    <row r="340" spans="1:4" ht="15.5" x14ac:dyDescent="0.35">
      <c r="A340" s="14"/>
      <c r="B340" s="14"/>
      <c r="C340" s="14"/>
      <c r="D340" s="14"/>
    </row>
    <row r="341" spans="1:4" ht="15.5" x14ac:dyDescent="0.35">
      <c r="A341" s="14"/>
      <c r="B341" s="14"/>
      <c r="C341" s="14"/>
      <c r="D341" s="14"/>
    </row>
    <row r="342" spans="1:4" ht="15.5" x14ac:dyDescent="0.35">
      <c r="A342" s="14"/>
      <c r="B342" s="14"/>
      <c r="C342" s="14"/>
      <c r="D342" s="14"/>
    </row>
    <row r="343" spans="1:4" ht="15.5" x14ac:dyDescent="0.35">
      <c r="A343" s="14"/>
      <c r="B343" s="14"/>
      <c r="C343" s="14"/>
      <c r="D343" s="14"/>
    </row>
    <row r="344" spans="1:4" ht="15.5" x14ac:dyDescent="0.35">
      <c r="A344" s="14"/>
      <c r="B344" s="14"/>
      <c r="C344" s="14"/>
      <c r="D344" s="14"/>
    </row>
    <row r="345" spans="1:4" ht="15.5" x14ac:dyDescent="0.35">
      <c r="A345" s="14"/>
      <c r="B345" s="14"/>
      <c r="C345" s="14"/>
      <c r="D345" s="14"/>
    </row>
    <row r="346" spans="1:4" ht="15.5" x14ac:dyDescent="0.35">
      <c r="A346" s="14"/>
      <c r="B346" s="14"/>
      <c r="C346" s="14"/>
      <c r="D346" s="14"/>
    </row>
    <row r="347" spans="1:4" ht="15.5" x14ac:dyDescent="0.35">
      <c r="A347" s="14"/>
      <c r="B347" s="14"/>
      <c r="C347" s="14"/>
      <c r="D347" s="14"/>
    </row>
    <row r="348" spans="1:4" ht="15.5" x14ac:dyDescent="0.35">
      <c r="A348" s="14"/>
      <c r="B348" s="14"/>
      <c r="C348" s="14"/>
      <c r="D348" s="14"/>
    </row>
    <row r="349" spans="1:4" ht="15.5" x14ac:dyDescent="0.35">
      <c r="A349" s="14"/>
      <c r="B349" s="14"/>
      <c r="C349" s="14"/>
      <c r="D349" s="14"/>
    </row>
    <row r="350" spans="1:4" ht="15.5" x14ac:dyDescent="0.35">
      <c r="A350" s="14"/>
      <c r="B350" s="14"/>
      <c r="C350" s="14"/>
      <c r="D350" s="14"/>
    </row>
    <row r="351" spans="1:4" ht="15.5" x14ac:dyDescent="0.35">
      <c r="A351" s="14"/>
      <c r="B351" s="14"/>
      <c r="C351" s="14"/>
      <c r="D351" s="14"/>
    </row>
    <row r="352" spans="1:4" ht="15.5" x14ac:dyDescent="0.35">
      <c r="A352" s="14"/>
      <c r="B352" s="14"/>
      <c r="C352" s="14"/>
      <c r="D352" s="14"/>
    </row>
    <row r="353" spans="1:4" ht="15.5" x14ac:dyDescent="0.35">
      <c r="A353" s="14"/>
      <c r="B353" s="14"/>
      <c r="C353" s="14"/>
      <c r="D353" s="14"/>
    </row>
    <row r="354" spans="1:4" ht="15.5" x14ac:dyDescent="0.35">
      <c r="A354" s="14"/>
      <c r="B354" s="14"/>
      <c r="C354" s="14"/>
      <c r="D354" s="14"/>
    </row>
    <row r="355" spans="1:4" ht="15.5" x14ac:dyDescent="0.35">
      <c r="A355" s="14"/>
      <c r="B355" s="14"/>
      <c r="C355" s="14"/>
      <c r="D355" s="14"/>
    </row>
    <row r="356" spans="1:4" ht="15.5" x14ac:dyDescent="0.35">
      <c r="A356" s="14"/>
      <c r="B356" s="14"/>
      <c r="C356" s="14"/>
      <c r="D356" s="14"/>
    </row>
    <row r="357" spans="1:4" ht="15.5" x14ac:dyDescent="0.35">
      <c r="A357" s="14"/>
      <c r="B357" s="14"/>
      <c r="C357" s="14"/>
      <c r="D357" s="14"/>
    </row>
    <row r="358" spans="1:4" ht="15.5" x14ac:dyDescent="0.35">
      <c r="A358" s="14"/>
      <c r="B358" s="14"/>
      <c r="C358" s="14"/>
      <c r="D358" s="14"/>
    </row>
    <row r="359" spans="1:4" ht="15.5" x14ac:dyDescent="0.35">
      <c r="A359" s="14"/>
      <c r="B359" s="14"/>
      <c r="C359" s="14"/>
      <c r="D359" s="14"/>
    </row>
    <row r="360" spans="1:4" ht="15.5" x14ac:dyDescent="0.35">
      <c r="A360" s="14"/>
      <c r="B360" s="14"/>
      <c r="C360" s="14"/>
      <c r="D360" s="14"/>
    </row>
    <row r="361" spans="1:4" ht="15.5" x14ac:dyDescent="0.35">
      <c r="A361" s="14"/>
      <c r="B361" s="14"/>
      <c r="C361" s="14"/>
      <c r="D361" s="14"/>
    </row>
    <row r="362" spans="1:4" ht="15.5" x14ac:dyDescent="0.35">
      <c r="A362" s="14"/>
      <c r="B362" s="14"/>
      <c r="C362" s="14"/>
      <c r="D362" s="14"/>
    </row>
    <row r="363" spans="1:4" ht="15.5" x14ac:dyDescent="0.35">
      <c r="A363" s="14"/>
      <c r="B363" s="14"/>
      <c r="C363" s="14"/>
      <c r="D363" s="14"/>
    </row>
    <row r="364" spans="1:4" ht="15.5" x14ac:dyDescent="0.35">
      <c r="A364" s="14"/>
      <c r="B364" s="14"/>
      <c r="C364" s="14"/>
      <c r="D364" s="14"/>
    </row>
    <row r="365" spans="1:4" ht="15.5" x14ac:dyDescent="0.35">
      <c r="A365" s="14"/>
      <c r="B365" s="14"/>
      <c r="C365" s="14"/>
      <c r="D365" s="14"/>
    </row>
    <row r="366" spans="1:4" ht="15.5" x14ac:dyDescent="0.35">
      <c r="A366" s="14"/>
      <c r="B366" s="14"/>
      <c r="C366" s="14"/>
      <c r="D366" s="14"/>
    </row>
    <row r="367" spans="1:4" ht="15.5" x14ac:dyDescent="0.35">
      <c r="A367" s="14"/>
      <c r="B367" s="14"/>
      <c r="C367" s="14"/>
      <c r="D367" s="14"/>
    </row>
    <row r="368" spans="1:4" ht="15.5" x14ac:dyDescent="0.35">
      <c r="A368" s="14"/>
      <c r="B368" s="14"/>
      <c r="C368" s="14"/>
      <c r="D368" s="14"/>
    </row>
    <row r="369" spans="1:4" ht="15.5" x14ac:dyDescent="0.35">
      <c r="A369" s="14"/>
      <c r="B369" s="14"/>
      <c r="C369" s="14"/>
      <c r="D369" s="14"/>
    </row>
    <row r="370" spans="1:4" ht="15.5" x14ac:dyDescent="0.35">
      <c r="A370" s="14"/>
      <c r="B370" s="14"/>
      <c r="C370" s="14"/>
      <c r="D370" s="14"/>
    </row>
    <row r="371" spans="1:4" ht="15.5" x14ac:dyDescent="0.35">
      <c r="A371" s="14"/>
      <c r="B371" s="14"/>
      <c r="C371" s="14"/>
      <c r="D371" s="14"/>
    </row>
    <row r="372" spans="1:4" ht="15.5" x14ac:dyDescent="0.35">
      <c r="A372" s="14"/>
      <c r="B372" s="14"/>
      <c r="C372" s="14"/>
      <c r="D372" s="14"/>
    </row>
    <row r="373" spans="1:4" ht="15.5" x14ac:dyDescent="0.35">
      <c r="A373" s="14"/>
      <c r="B373" s="14"/>
      <c r="C373" s="14"/>
      <c r="D373" s="14"/>
    </row>
    <row r="374" spans="1:4" ht="15.5" x14ac:dyDescent="0.35">
      <c r="A374" s="14"/>
      <c r="B374" s="14"/>
      <c r="C374" s="14"/>
      <c r="D374" s="14"/>
    </row>
    <row r="375" spans="1:4" ht="15.5" x14ac:dyDescent="0.35">
      <c r="A375" s="14"/>
      <c r="B375" s="14"/>
      <c r="C375" s="14"/>
      <c r="D375" s="14"/>
    </row>
    <row r="376" spans="1:4" ht="15.5" x14ac:dyDescent="0.35">
      <c r="A376" s="14"/>
      <c r="B376" s="14"/>
      <c r="C376" s="14"/>
      <c r="D376" s="14"/>
    </row>
    <row r="377" spans="1:4" ht="15.5" x14ac:dyDescent="0.35">
      <c r="A377" s="14"/>
      <c r="B377" s="14"/>
      <c r="C377" s="14"/>
      <c r="D377" s="14"/>
    </row>
    <row r="378" spans="1:4" ht="15.5" x14ac:dyDescent="0.35">
      <c r="A378" s="14"/>
      <c r="B378" s="14"/>
      <c r="C378" s="14"/>
      <c r="D378" s="14"/>
    </row>
    <row r="379" spans="1:4" ht="15.5" x14ac:dyDescent="0.35">
      <c r="A379" s="14"/>
      <c r="B379" s="14"/>
      <c r="C379" s="14"/>
      <c r="D379" s="14"/>
    </row>
    <row r="380" spans="1:4" ht="15.5" x14ac:dyDescent="0.35">
      <c r="A380" s="14"/>
      <c r="B380" s="14"/>
      <c r="C380" s="14"/>
      <c r="D380" s="14"/>
    </row>
    <row r="381" spans="1:4" ht="15.5" x14ac:dyDescent="0.35">
      <c r="A381" s="14"/>
      <c r="B381" s="14"/>
      <c r="C381" s="14"/>
      <c r="D381" s="14"/>
    </row>
    <row r="382" spans="1:4" ht="15.5" x14ac:dyDescent="0.35">
      <c r="A382" s="14"/>
      <c r="B382" s="14"/>
      <c r="C382" s="14"/>
      <c r="D382" s="14"/>
    </row>
    <row r="383" spans="1:4" ht="15.5" x14ac:dyDescent="0.35">
      <c r="A383" s="14"/>
      <c r="B383" s="14"/>
      <c r="C383" s="14"/>
      <c r="D383" s="14"/>
    </row>
    <row r="384" spans="1:4" ht="15.5" x14ac:dyDescent="0.35">
      <c r="A384" s="14"/>
      <c r="B384" s="14"/>
      <c r="C384" s="14"/>
      <c r="D384" s="14"/>
    </row>
    <row r="385" spans="1:4" ht="15.5" x14ac:dyDescent="0.35">
      <c r="A385" s="14"/>
      <c r="B385" s="14"/>
      <c r="C385" s="14"/>
      <c r="D385" s="14"/>
    </row>
    <row r="386" spans="1:4" ht="15.5" x14ac:dyDescent="0.35">
      <c r="A386" s="14"/>
      <c r="B386" s="14"/>
      <c r="C386" s="14"/>
      <c r="D386" s="14"/>
    </row>
    <row r="387" spans="1:4" ht="15.5" x14ac:dyDescent="0.35">
      <c r="A387" s="14"/>
      <c r="B387" s="14"/>
      <c r="C387" s="14"/>
      <c r="D387" s="14"/>
    </row>
    <row r="388" spans="1:4" ht="15.5" x14ac:dyDescent="0.35">
      <c r="A388" s="14"/>
      <c r="B388" s="14"/>
      <c r="C388" s="14"/>
      <c r="D388" s="14"/>
    </row>
    <row r="389" spans="1:4" ht="15.5" x14ac:dyDescent="0.35">
      <c r="A389" s="14"/>
      <c r="B389" s="14"/>
      <c r="C389" s="14"/>
      <c r="D389" s="14"/>
    </row>
    <row r="390" spans="1:4" ht="15.5" x14ac:dyDescent="0.35">
      <c r="A390" s="14"/>
      <c r="B390" s="14"/>
      <c r="C390" s="14"/>
      <c r="D390" s="14"/>
    </row>
    <row r="391" spans="1:4" ht="15.5" x14ac:dyDescent="0.35">
      <c r="A391" s="14"/>
      <c r="B391" s="14"/>
      <c r="C391" s="14"/>
      <c r="D391" s="14"/>
    </row>
    <row r="392" spans="1:4" ht="15.5" x14ac:dyDescent="0.35">
      <c r="A392" s="14"/>
      <c r="B392" s="14"/>
      <c r="C392" s="14"/>
      <c r="D392" s="14"/>
    </row>
    <row r="393" spans="1:4" ht="15.5" x14ac:dyDescent="0.35">
      <c r="A393" s="14"/>
      <c r="B393" s="14"/>
      <c r="C393" s="14"/>
      <c r="D393" s="14"/>
    </row>
    <row r="394" spans="1:4" ht="15.5" x14ac:dyDescent="0.35">
      <c r="A394" s="14"/>
      <c r="B394" s="14"/>
      <c r="C394" s="14"/>
      <c r="D394" s="14"/>
    </row>
    <row r="395" spans="1:4" ht="15.5" x14ac:dyDescent="0.35">
      <c r="A395" s="14"/>
      <c r="B395" s="14"/>
      <c r="C395" s="14"/>
      <c r="D395" s="14"/>
    </row>
    <row r="396" spans="1:4" ht="15.5" x14ac:dyDescent="0.35">
      <c r="A396" s="14"/>
      <c r="B396" s="14"/>
      <c r="C396" s="14"/>
      <c r="D396" s="14"/>
    </row>
    <row r="397" spans="1:4" ht="15.5" x14ac:dyDescent="0.35">
      <c r="A397" s="14"/>
      <c r="B397" s="14"/>
      <c r="C397" s="14"/>
      <c r="D397" s="14"/>
    </row>
    <row r="398" spans="1:4" ht="15.5" x14ac:dyDescent="0.35">
      <c r="A398" s="14"/>
      <c r="B398" s="14"/>
      <c r="C398" s="14"/>
      <c r="D398" s="14"/>
    </row>
    <row r="399" spans="1:4" ht="15.5" x14ac:dyDescent="0.35">
      <c r="A399" s="14"/>
      <c r="B399" s="14"/>
      <c r="C399" s="14"/>
      <c r="D399" s="14"/>
    </row>
    <row r="400" spans="1:4" ht="15.5" x14ac:dyDescent="0.35">
      <c r="A400" s="14"/>
      <c r="B400" s="14"/>
      <c r="C400" s="14"/>
      <c r="D400" s="14"/>
    </row>
    <row r="401" spans="1:4" ht="15.5" x14ac:dyDescent="0.35">
      <c r="A401" s="14"/>
      <c r="B401" s="14"/>
      <c r="C401" s="14"/>
      <c r="D401" s="14"/>
    </row>
    <row r="402" spans="1:4" ht="15.5" x14ac:dyDescent="0.35">
      <c r="A402" s="14"/>
      <c r="B402" s="14"/>
      <c r="C402" s="14"/>
      <c r="D402" s="14"/>
    </row>
    <row r="403" spans="1:4" ht="15.5" x14ac:dyDescent="0.35">
      <c r="A403" s="14"/>
      <c r="B403" s="14"/>
      <c r="C403" s="14"/>
      <c r="D403" s="14"/>
    </row>
    <row r="404" spans="1:4" ht="15.5" x14ac:dyDescent="0.35">
      <c r="A404" s="14"/>
      <c r="B404" s="14"/>
      <c r="C404" s="14"/>
      <c r="D404" s="14"/>
    </row>
    <row r="405" spans="1:4" ht="15.5" x14ac:dyDescent="0.35">
      <c r="A405" s="14"/>
      <c r="B405" s="14"/>
      <c r="C405" s="14"/>
      <c r="D405" s="14"/>
    </row>
    <row r="406" spans="1:4" ht="15.5" x14ac:dyDescent="0.35">
      <c r="A406" s="14"/>
      <c r="B406" s="14"/>
      <c r="C406" s="14"/>
      <c r="D406" s="14"/>
    </row>
    <row r="407" spans="1:4" ht="15.5" x14ac:dyDescent="0.35">
      <c r="A407" s="14"/>
      <c r="B407" s="14"/>
      <c r="C407" s="14"/>
      <c r="D407" s="14"/>
    </row>
    <row r="408" spans="1:4" ht="15.5" x14ac:dyDescent="0.35">
      <c r="A408" s="14"/>
      <c r="B408" s="14"/>
      <c r="C408" s="14"/>
      <c r="D408" s="14"/>
    </row>
    <row r="409" spans="1:4" ht="15.5" x14ac:dyDescent="0.35">
      <c r="A409" s="14"/>
      <c r="B409" s="14"/>
      <c r="C409" s="14"/>
      <c r="D409" s="14"/>
    </row>
    <row r="410" spans="1:4" ht="15.5" x14ac:dyDescent="0.35">
      <c r="A410" s="14"/>
      <c r="B410" s="14"/>
      <c r="C410" s="14"/>
      <c r="D410" s="14"/>
    </row>
    <row r="411" spans="1:4" ht="15.5" x14ac:dyDescent="0.35">
      <c r="A411" s="14"/>
      <c r="B411" s="14"/>
      <c r="C411" s="14"/>
      <c r="D411" s="14"/>
    </row>
    <row r="412" spans="1:4" ht="15.5" x14ac:dyDescent="0.35">
      <c r="A412" s="14"/>
      <c r="B412" s="14"/>
      <c r="C412" s="14"/>
      <c r="D412" s="14"/>
    </row>
    <row r="413" spans="1:4" ht="15.5" x14ac:dyDescent="0.35">
      <c r="A413" s="14"/>
      <c r="B413" s="14"/>
      <c r="C413" s="14"/>
      <c r="D413" s="14"/>
    </row>
    <row r="414" spans="1:4" ht="15.5" x14ac:dyDescent="0.35">
      <c r="A414" s="14"/>
      <c r="B414" s="14"/>
      <c r="C414" s="14"/>
      <c r="D414" s="14"/>
    </row>
    <row r="415" spans="1:4" ht="15.5" x14ac:dyDescent="0.35">
      <c r="A415" s="14"/>
      <c r="B415" s="14"/>
      <c r="C415" s="14"/>
      <c r="D415" s="14"/>
    </row>
    <row r="416" spans="1:4" ht="15.5" x14ac:dyDescent="0.35">
      <c r="A416" s="14"/>
      <c r="B416" s="14"/>
      <c r="C416" s="14"/>
      <c r="D416" s="14"/>
    </row>
    <row r="417" spans="1:4" ht="15.5" x14ac:dyDescent="0.35">
      <c r="A417" s="14"/>
      <c r="B417" s="14"/>
      <c r="C417" s="14"/>
      <c r="D417" s="14"/>
    </row>
    <row r="418" spans="1:4" ht="15.5" x14ac:dyDescent="0.35">
      <c r="A418" s="14"/>
      <c r="B418" s="14"/>
      <c r="C418" s="14"/>
      <c r="D418" s="14"/>
    </row>
    <row r="419" spans="1:4" ht="15.5" x14ac:dyDescent="0.35">
      <c r="A419" s="14"/>
      <c r="B419" s="14"/>
      <c r="C419" s="14"/>
      <c r="D419" s="14"/>
    </row>
    <row r="420" spans="1:4" ht="15.5" x14ac:dyDescent="0.35">
      <c r="A420" s="14"/>
      <c r="B420" s="14"/>
      <c r="C420" s="14"/>
      <c r="D420" s="14"/>
    </row>
    <row r="421" spans="1:4" ht="15.5" x14ac:dyDescent="0.35">
      <c r="A421" s="14"/>
      <c r="B421" s="14"/>
      <c r="C421" s="14"/>
      <c r="D421" s="14"/>
    </row>
    <row r="422" spans="1:4" ht="15.5" x14ac:dyDescent="0.35">
      <c r="A422" s="14"/>
      <c r="B422" s="14"/>
      <c r="C422" s="14"/>
      <c r="D422" s="14"/>
    </row>
    <row r="423" spans="1:4" ht="15.5" x14ac:dyDescent="0.35">
      <c r="A423" s="14"/>
      <c r="B423" s="14"/>
      <c r="C423" s="14"/>
      <c r="D423" s="14"/>
    </row>
    <row r="424" spans="1:4" ht="15.5" x14ac:dyDescent="0.35">
      <c r="A424" s="14"/>
      <c r="B424" s="14"/>
      <c r="C424" s="14"/>
      <c r="D424" s="14"/>
    </row>
    <row r="425" spans="1:4" ht="15.5" x14ac:dyDescent="0.35">
      <c r="A425" s="14"/>
      <c r="B425" s="14"/>
      <c r="C425" s="14"/>
      <c r="D425" s="14"/>
    </row>
    <row r="426" spans="1:4" ht="15.5" x14ac:dyDescent="0.35">
      <c r="A426" s="14"/>
      <c r="B426" s="14"/>
      <c r="C426" s="14"/>
      <c r="D426" s="14"/>
    </row>
    <row r="427" spans="1:4" ht="15.5" x14ac:dyDescent="0.35">
      <c r="A427" s="14"/>
      <c r="B427" s="14"/>
      <c r="C427" s="14"/>
      <c r="D427" s="14"/>
    </row>
    <row r="428" spans="1:4" ht="15.5" x14ac:dyDescent="0.35">
      <c r="A428" s="14"/>
      <c r="B428" s="14"/>
      <c r="C428" s="14"/>
      <c r="D428" s="14"/>
    </row>
    <row r="429" spans="1:4" ht="15.5" x14ac:dyDescent="0.35">
      <c r="A429" s="14"/>
      <c r="B429" s="14"/>
      <c r="C429" s="14"/>
      <c r="D429" s="14"/>
    </row>
    <row r="430" spans="1:4" ht="15.5" x14ac:dyDescent="0.35">
      <c r="A430" s="14"/>
      <c r="B430" s="14"/>
      <c r="C430" s="14"/>
      <c r="D430" s="14"/>
    </row>
    <row r="431" spans="1:4" ht="15.5" x14ac:dyDescent="0.35">
      <c r="A431" s="14"/>
      <c r="B431" s="14"/>
      <c r="C431" s="14"/>
      <c r="D431" s="14"/>
    </row>
    <row r="432" spans="1:4" ht="15.5" x14ac:dyDescent="0.35">
      <c r="A432" s="14"/>
      <c r="B432" s="14"/>
      <c r="C432" s="14"/>
      <c r="D432" s="14"/>
    </row>
    <row r="433" spans="1:4" ht="15.5" x14ac:dyDescent="0.35">
      <c r="A433" s="14"/>
      <c r="B433" s="14"/>
      <c r="C433" s="14"/>
      <c r="D433" s="14"/>
    </row>
    <row r="434" spans="1:4" ht="15.5" x14ac:dyDescent="0.35">
      <c r="A434" s="14"/>
      <c r="B434" s="14"/>
      <c r="C434" s="14"/>
      <c r="D434" s="14"/>
    </row>
    <row r="435" spans="1:4" ht="15.5" x14ac:dyDescent="0.35">
      <c r="A435" s="14"/>
      <c r="B435" s="14"/>
      <c r="C435" s="14"/>
      <c r="D435" s="14"/>
    </row>
    <row r="436" spans="1:4" ht="15.5" x14ac:dyDescent="0.35">
      <c r="A436" s="14"/>
      <c r="B436" s="14"/>
      <c r="C436" s="14"/>
      <c r="D436" s="14"/>
    </row>
    <row r="437" spans="1:4" ht="15.5" x14ac:dyDescent="0.35">
      <c r="A437" s="14"/>
      <c r="B437" s="14"/>
      <c r="C437" s="14"/>
      <c r="D437" s="14"/>
    </row>
    <row r="438" spans="1:4" ht="15.5" x14ac:dyDescent="0.35">
      <c r="A438" s="14"/>
      <c r="B438" s="14"/>
      <c r="C438" s="14"/>
      <c r="D438" s="14"/>
    </row>
    <row r="439" spans="1:4" ht="15.5" x14ac:dyDescent="0.35">
      <c r="A439" s="14"/>
      <c r="B439" s="14"/>
      <c r="C439" s="14"/>
      <c r="D439" s="14"/>
    </row>
    <row r="440" spans="1:4" ht="15.5" x14ac:dyDescent="0.35">
      <c r="A440" s="14"/>
      <c r="B440" s="14"/>
      <c r="C440" s="14"/>
      <c r="D440" s="14"/>
    </row>
    <row r="441" spans="1:4" ht="15.5" x14ac:dyDescent="0.35">
      <c r="A441" s="14"/>
      <c r="B441" s="14"/>
      <c r="C441" s="14"/>
      <c r="D441" s="14"/>
    </row>
    <row r="442" spans="1:4" ht="15.5" x14ac:dyDescent="0.35">
      <c r="A442" s="14"/>
      <c r="B442" s="14"/>
      <c r="C442" s="14"/>
      <c r="D442" s="14"/>
    </row>
    <row r="443" spans="1:4" ht="15.5" x14ac:dyDescent="0.35">
      <c r="A443" s="14"/>
      <c r="B443" s="14"/>
      <c r="C443" s="14"/>
      <c r="D443" s="14"/>
    </row>
    <row r="444" spans="1:4" ht="15.5" x14ac:dyDescent="0.35">
      <c r="A444" s="14"/>
      <c r="B444" s="14"/>
      <c r="C444" s="14"/>
      <c r="D444" s="14"/>
    </row>
    <row r="445" spans="1:4" ht="15.5" x14ac:dyDescent="0.35">
      <c r="A445" s="14"/>
      <c r="B445" s="14"/>
      <c r="C445" s="14"/>
      <c r="D445" s="14"/>
    </row>
    <row r="446" spans="1:4" ht="15.5" x14ac:dyDescent="0.35">
      <c r="A446" s="14"/>
      <c r="B446" s="14"/>
      <c r="C446" s="14"/>
      <c r="D446" s="14"/>
    </row>
    <row r="447" spans="1:4" ht="15.5" x14ac:dyDescent="0.35">
      <c r="A447" s="14"/>
      <c r="B447" s="14"/>
      <c r="C447" s="14"/>
      <c r="D447" s="14"/>
    </row>
    <row r="448" spans="1:4" ht="15.5" x14ac:dyDescent="0.35">
      <c r="A448" s="14"/>
      <c r="B448" s="14"/>
      <c r="C448" s="14"/>
      <c r="D448" s="14"/>
    </row>
    <row r="449" spans="1:4" ht="15.5" x14ac:dyDescent="0.35">
      <c r="A449" s="14"/>
      <c r="B449" s="14"/>
      <c r="C449" s="14"/>
      <c r="D449" s="14"/>
    </row>
    <row r="450" spans="1:4" ht="15.5" x14ac:dyDescent="0.35">
      <c r="A450" s="14"/>
      <c r="B450" s="14"/>
      <c r="C450" s="14"/>
      <c r="D450" s="14"/>
    </row>
    <row r="451" spans="1:4" ht="15.5" x14ac:dyDescent="0.35">
      <c r="A451" s="14"/>
      <c r="B451" s="14"/>
      <c r="C451" s="14"/>
      <c r="D451" s="14"/>
    </row>
    <row r="452" spans="1:4" ht="15.5" x14ac:dyDescent="0.35">
      <c r="A452" s="14"/>
      <c r="B452" s="14"/>
      <c r="C452" s="14"/>
      <c r="D452" s="14"/>
    </row>
    <row r="453" spans="1:4" ht="15.5" x14ac:dyDescent="0.35">
      <c r="A453" s="14"/>
      <c r="B453" s="14"/>
      <c r="C453" s="14"/>
      <c r="D453" s="14"/>
    </row>
    <row r="454" spans="1:4" ht="15.5" x14ac:dyDescent="0.35">
      <c r="A454" s="14"/>
      <c r="B454" s="14"/>
      <c r="C454" s="14"/>
      <c r="D454" s="14"/>
    </row>
    <row r="455" spans="1:4" ht="15.5" x14ac:dyDescent="0.35">
      <c r="A455" s="14"/>
      <c r="B455" s="14"/>
      <c r="C455" s="14"/>
      <c r="D455" s="14"/>
    </row>
    <row r="456" spans="1:4" ht="15.5" x14ac:dyDescent="0.35">
      <c r="A456" s="14"/>
      <c r="B456" s="14"/>
      <c r="C456" s="14"/>
      <c r="D456" s="14"/>
    </row>
    <row r="457" spans="1:4" ht="15.5" x14ac:dyDescent="0.35">
      <c r="A457" s="14"/>
      <c r="B457" s="14"/>
      <c r="C457" s="14"/>
      <c r="D457" s="14"/>
    </row>
    <row r="458" spans="1:4" ht="15.5" x14ac:dyDescent="0.35">
      <c r="A458" s="14"/>
      <c r="B458" s="14"/>
      <c r="C458" s="14"/>
      <c r="D458" s="14"/>
    </row>
    <row r="459" spans="1:4" ht="15.5" x14ac:dyDescent="0.35">
      <c r="A459" s="14"/>
      <c r="B459" s="14"/>
      <c r="C459" s="14"/>
      <c r="D459" s="14"/>
    </row>
    <row r="460" spans="1:4" ht="15.5" x14ac:dyDescent="0.35">
      <c r="A460" s="14"/>
      <c r="B460" s="14"/>
      <c r="C460" s="14"/>
      <c r="D460" s="14"/>
    </row>
    <row r="461" spans="1:4" ht="15.5" x14ac:dyDescent="0.35">
      <c r="A461" s="14"/>
      <c r="B461" s="14"/>
      <c r="C461" s="14"/>
      <c r="D461" s="14"/>
    </row>
    <row r="462" spans="1:4" ht="15.5" x14ac:dyDescent="0.35">
      <c r="A462" s="14"/>
      <c r="B462" s="14"/>
      <c r="C462" s="14"/>
      <c r="D462" s="14"/>
    </row>
    <row r="463" spans="1:4" ht="15.5" x14ac:dyDescent="0.35">
      <c r="A463" s="14"/>
      <c r="B463" s="14"/>
      <c r="C463" s="14"/>
      <c r="D463" s="14"/>
    </row>
    <row r="464" spans="1:4" ht="15.5" x14ac:dyDescent="0.35">
      <c r="A464" s="14"/>
      <c r="B464" s="14"/>
      <c r="C464" s="14"/>
      <c r="D464" s="14"/>
    </row>
    <row r="465" spans="1:4" ht="15.5" x14ac:dyDescent="0.35">
      <c r="A465" s="14"/>
      <c r="B465" s="14"/>
      <c r="C465" s="14"/>
      <c r="D465" s="14"/>
    </row>
    <row r="466" spans="1:4" ht="15.5" x14ac:dyDescent="0.35">
      <c r="A466" s="14"/>
      <c r="B466" s="14"/>
      <c r="C466" s="14"/>
      <c r="D466" s="14"/>
    </row>
    <row r="467" spans="1:4" ht="15.5" x14ac:dyDescent="0.35">
      <c r="A467" s="14"/>
      <c r="B467" s="14"/>
      <c r="C467" s="14"/>
      <c r="D467" s="14"/>
    </row>
    <row r="468" spans="1:4" ht="15.5" x14ac:dyDescent="0.35">
      <c r="A468" s="14"/>
      <c r="B468" s="14"/>
      <c r="C468" s="14"/>
      <c r="D468" s="14"/>
    </row>
    <row r="469" spans="1:4" ht="15.5" x14ac:dyDescent="0.35">
      <c r="A469" s="14"/>
      <c r="B469" s="14"/>
      <c r="C469" s="14"/>
      <c r="D469" s="14"/>
    </row>
    <row r="470" spans="1:4" ht="15.5" x14ac:dyDescent="0.35">
      <c r="A470" s="14"/>
      <c r="B470" s="14"/>
      <c r="C470" s="14"/>
      <c r="D470" s="14"/>
    </row>
    <row r="471" spans="1:4" ht="15.5" x14ac:dyDescent="0.35">
      <c r="A471" s="14"/>
      <c r="B471" s="14"/>
      <c r="C471" s="14"/>
      <c r="D471" s="14"/>
    </row>
    <row r="472" spans="1:4" ht="15.5" x14ac:dyDescent="0.35">
      <c r="A472" s="14"/>
      <c r="B472" s="14"/>
      <c r="C472" s="14"/>
      <c r="D472" s="14"/>
    </row>
    <row r="473" spans="1:4" ht="15.5" x14ac:dyDescent="0.35">
      <c r="A473" s="14"/>
      <c r="B473" s="14"/>
      <c r="C473" s="14"/>
      <c r="D473" s="14"/>
    </row>
    <row r="474" spans="1:4" ht="15.5" x14ac:dyDescent="0.35">
      <c r="A474" s="14"/>
      <c r="B474" s="14"/>
      <c r="C474" s="14"/>
      <c r="D474" s="14"/>
    </row>
    <row r="475" spans="1:4" ht="15.5" x14ac:dyDescent="0.35">
      <c r="A475" s="14"/>
      <c r="B475" s="14"/>
      <c r="C475" s="14"/>
      <c r="D475" s="14"/>
    </row>
    <row r="476" spans="1:4" ht="15.5" x14ac:dyDescent="0.35">
      <c r="A476" s="14"/>
      <c r="B476" s="14"/>
      <c r="C476" s="14"/>
      <c r="D476" s="14"/>
    </row>
    <row r="477" spans="1:4" ht="15.5" x14ac:dyDescent="0.35">
      <c r="A477" s="14"/>
      <c r="B477" s="14"/>
      <c r="C477" s="14"/>
      <c r="D477" s="14"/>
    </row>
    <row r="478" spans="1:4" ht="15.5" x14ac:dyDescent="0.35">
      <c r="A478" s="14"/>
      <c r="B478" s="14"/>
      <c r="C478" s="14"/>
      <c r="D478" s="14"/>
    </row>
    <row r="479" spans="1:4" ht="15.5" x14ac:dyDescent="0.35">
      <c r="A479" s="14"/>
      <c r="B479" s="14"/>
      <c r="C479" s="14"/>
      <c r="D479" s="14"/>
    </row>
    <row r="480" spans="1:4" ht="15.5" x14ac:dyDescent="0.35">
      <c r="A480" s="14"/>
      <c r="B480" s="14"/>
      <c r="C480" s="14"/>
      <c r="D480" s="14"/>
    </row>
    <row r="481" spans="1:4" ht="15.5" x14ac:dyDescent="0.35">
      <c r="A481" s="14"/>
      <c r="B481" s="14"/>
      <c r="C481" s="14"/>
      <c r="D481" s="14"/>
    </row>
    <row r="482" spans="1:4" ht="15.5" x14ac:dyDescent="0.35">
      <c r="A482" s="14"/>
      <c r="B482" s="14"/>
      <c r="C482" s="14"/>
      <c r="D482" s="14"/>
    </row>
    <row r="483" spans="1:4" ht="15.5" x14ac:dyDescent="0.35">
      <c r="A483" s="14"/>
      <c r="B483" s="14"/>
      <c r="C483" s="14"/>
      <c r="D483" s="14"/>
    </row>
    <row r="484" spans="1:4" ht="15.5" x14ac:dyDescent="0.35">
      <c r="A484" s="14"/>
      <c r="B484" s="14"/>
      <c r="C484" s="14"/>
      <c r="D484" s="14"/>
    </row>
    <row r="485" spans="1:4" ht="15.5" x14ac:dyDescent="0.35">
      <c r="A485" s="14"/>
      <c r="B485" s="14"/>
      <c r="C485" s="14"/>
      <c r="D485" s="14"/>
    </row>
    <row r="486" spans="1:4" ht="15.5" x14ac:dyDescent="0.35">
      <c r="A486" s="14"/>
      <c r="B486" s="14"/>
      <c r="C486" s="14"/>
      <c r="D486" s="14"/>
    </row>
    <row r="487" spans="1:4" ht="15.5" x14ac:dyDescent="0.35">
      <c r="A487" s="14"/>
      <c r="B487" s="14"/>
      <c r="C487" s="14"/>
      <c r="D487" s="14"/>
    </row>
    <row r="488" spans="1:4" ht="15.5" x14ac:dyDescent="0.35">
      <c r="A488" s="14"/>
      <c r="B488" s="14"/>
      <c r="C488" s="14"/>
      <c r="D488" s="14"/>
    </row>
    <row r="489" spans="1:4" ht="15.5" x14ac:dyDescent="0.35">
      <c r="A489" s="14"/>
      <c r="B489" s="14"/>
      <c r="C489" s="14"/>
      <c r="D489" s="14"/>
    </row>
    <row r="490" spans="1:4" ht="15.5" x14ac:dyDescent="0.35">
      <c r="A490" s="14"/>
      <c r="B490" s="14"/>
      <c r="C490" s="14"/>
      <c r="D490" s="14"/>
    </row>
    <row r="491" spans="1:4" ht="15.5" x14ac:dyDescent="0.35">
      <c r="A491" s="14"/>
      <c r="B491" s="14"/>
      <c r="C491" s="14"/>
      <c r="D491" s="14"/>
    </row>
    <row r="492" spans="1:4" ht="15.5" x14ac:dyDescent="0.35">
      <c r="A492" s="14"/>
      <c r="B492" s="14"/>
      <c r="C492" s="14"/>
      <c r="D492" s="14"/>
    </row>
    <row r="493" spans="1:4" ht="15.5" x14ac:dyDescent="0.35">
      <c r="A493" s="14"/>
      <c r="B493" s="14"/>
      <c r="C493" s="14"/>
      <c r="D493" s="14"/>
    </row>
    <row r="494" spans="1:4" ht="15.5" x14ac:dyDescent="0.35">
      <c r="A494" s="14"/>
      <c r="B494" s="14"/>
      <c r="C494" s="14"/>
      <c r="D494" s="14"/>
    </row>
  </sheetData>
  <mergeCells count="164">
    <mergeCell ref="A1:D1"/>
    <mergeCell ref="A2:D2"/>
    <mergeCell ref="A3:D3"/>
    <mergeCell ref="A4:D4"/>
    <mergeCell ref="A5:D5"/>
    <mergeCell ref="A6:D6"/>
    <mergeCell ref="A13:D13"/>
    <mergeCell ref="A14:B14"/>
    <mergeCell ref="A15:B15"/>
    <mergeCell ref="A16:D16"/>
    <mergeCell ref="A17:D17"/>
    <mergeCell ref="B18:D18"/>
    <mergeCell ref="A7:D7"/>
    <mergeCell ref="B8:C8"/>
    <mergeCell ref="B9:C9"/>
    <mergeCell ref="B10:C10"/>
    <mergeCell ref="B11:C11"/>
    <mergeCell ref="A12:D12"/>
    <mergeCell ref="B27:C27"/>
    <mergeCell ref="B28:C28"/>
    <mergeCell ref="B29:C29"/>
    <mergeCell ref="B30:C30"/>
    <mergeCell ref="B31:C31"/>
    <mergeCell ref="B32:C32"/>
    <mergeCell ref="B19:D19"/>
    <mergeCell ref="B20:D20"/>
    <mergeCell ref="B21:D21"/>
    <mergeCell ref="B22:D22"/>
    <mergeCell ref="A24:D24"/>
    <mergeCell ref="B26:C26"/>
    <mergeCell ref="B42:C42"/>
    <mergeCell ref="B43:C43"/>
    <mergeCell ref="A44:C44"/>
    <mergeCell ref="A45:D45"/>
    <mergeCell ref="A46:D46"/>
    <mergeCell ref="A47:D47"/>
    <mergeCell ref="A33:C33"/>
    <mergeCell ref="A34:D34"/>
    <mergeCell ref="A35:D35"/>
    <mergeCell ref="A37:D37"/>
    <mergeCell ref="A39:D39"/>
    <mergeCell ref="B41:C41"/>
    <mergeCell ref="B55:C55"/>
    <mergeCell ref="B56:C56"/>
    <mergeCell ref="B57:C57"/>
    <mergeCell ref="B58:C58"/>
    <mergeCell ref="B59:C59"/>
    <mergeCell ref="A60:C60"/>
    <mergeCell ref="A48:D48"/>
    <mergeCell ref="A49:D49"/>
    <mergeCell ref="B51:C51"/>
    <mergeCell ref="B52:C52"/>
    <mergeCell ref="B53:C53"/>
    <mergeCell ref="B54:C54"/>
    <mergeCell ref="A67:D67"/>
    <mergeCell ref="A68:D68"/>
    <mergeCell ref="A69:D69"/>
    <mergeCell ref="A70:D70"/>
    <mergeCell ref="A71:D71"/>
    <mergeCell ref="A74:D74"/>
    <mergeCell ref="A61:D61"/>
    <mergeCell ref="A62:D62"/>
    <mergeCell ref="A63:D63"/>
    <mergeCell ref="A64:D64"/>
    <mergeCell ref="A65:D65"/>
    <mergeCell ref="A66:D66"/>
    <mergeCell ref="A83:D84"/>
    <mergeCell ref="A85:D85"/>
    <mergeCell ref="A86:D86"/>
    <mergeCell ref="B90:C90"/>
    <mergeCell ref="B91:C91"/>
    <mergeCell ref="B92:C92"/>
    <mergeCell ref="B76:C76"/>
    <mergeCell ref="B77:C77"/>
    <mergeCell ref="B78:C78"/>
    <mergeCell ref="B79:C79"/>
    <mergeCell ref="B80:C80"/>
    <mergeCell ref="A81:B81"/>
    <mergeCell ref="B102:C102"/>
    <mergeCell ref="B103:C103"/>
    <mergeCell ref="B104:C104"/>
    <mergeCell ref="B105:C105"/>
    <mergeCell ref="A106:C106"/>
    <mergeCell ref="A108:D110"/>
    <mergeCell ref="B93:C93"/>
    <mergeCell ref="A94:C94"/>
    <mergeCell ref="A97:D97"/>
    <mergeCell ref="B99:C99"/>
    <mergeCell ref="B100:C100"/>
    <mergeCell ref="B101:C101"/>
    <mergeCell ref="A127:D127"/>
    <mergeCell ref="B129:C129"/>
    <mergeCell ref="B130:C130"/>
    <mergeCell ref="B131:C131"/>
    <mergeCell ref="B132:C132"/>
    <mergeCell ref="B133:C133"/>
    <mergeCell ref="A111:D111"/>
    <mergeCell ref="A112:D115"/>
    <mergeCell ref="A116:D119"/>
    <mergeCell ref="A120:D122"/>
    <mergeCell ref="A123:D123"/>
    <mergeCell ref="A125:D125"/>
    <mergeCell ref="A141:D141"/>
    <mergeCell ref="A142:D142"/>
    <mergeCell ref="A143:D143"/>
    <mergeCell ref="A144:D144"/>
    <mergeCell ref="A145:D145"/>
    <mergeCell ref="A146:D146"/>
    <mergeCell ref="B134:C134"/>
    <mergeCell ref="B135:C135"/>
    <mergeCell ref="A136:C136"/>
    <mergeCell ref="A138:D138"/>
    <mergeCell ref="A139:D139"/>
    <mergeCell ref="A140:D140"/>
    <mergeCell ref="B156:C156"/>
    <mergeCell ref="A157:B157"/>
    <mergeCell ref="A160:D160"/>
    <mergeCell ref="B162:C162"/>
    <mergeCell ref="B163:C163"/>
    <mergeCell ref="B164:C164"/>
    <mergeCell ref="B147:C147"/>
    <mergeCell ref="B148:C148"/>
    <mergeCell ref="A149:C149"/>
    <mergeCell ref="A152:D152"/>
    <mergeCell ref="B154:C154"/>
    <mergeCell ref="B155:C155"/>
    <mergeCell ref="A173:D173"/>
    <mergeCell ref="B175:C175"/>
    <mergeCell ref="B176:C176"/>
    <mergeCell ref="B177:C177"/>
    <mergeCell ref="B178:C178"/>
    <mergeCell ref="B179:C179"/>
    <mergeCell ref="B165:C165"/>
    <mergeCell ref="B166:C166"/>
    <mergeCell ref="A167:C167"/>
    <mergeCell ref="A169:D169"/>
    <mergeCell ref="A170:D170"/>
    <mergeCell ref="A171:D171"/>
    <mergeCell ref="A186:D186"/>
    <mergeCell ref="A187:D187"/>
    <mergeCell ref="A188:D188"/>
    <mergeCell ref="A189:D189"/>
    <mergeCell ref="A191:D191"/>
    <mergeCell ref="A192:D192"/>
    <mergeCell ref="B180:C180"/>
    <mergeCell ref="B181:C181"/>
    <mergeCell ref="A182:C182"/>
    <mergeCell ref="A183:D183"/>
    <mergeCell ref="A184:D184"/>
    <mergeCell ref="A185:D185"/>
    <mergeCell ref="B207:C207"/>
    <mergeCell ref="B208:C208"/>
    <mergeCell ref="A199:C199"/>
    <mergeCell ref="B200:C200"/>
    <mergeCell ref="A201:C201"/>
    <mergeCell ref="A204:D204"/>
    <mergeCell ref="A205:C205"/>
    <mergeCell ref="B206:C206"/>
    <mergeCell ref="B193:C193"/>
    <mergeCell ref="B194:C194"/>
    <mergeCell ref="B195:C195"/>
    <mergeCell ref="B196:C196"/>
    <mergeCell ref="B197:C197"/>
    <mergeCell ref="B198:C19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EDBC5-3FFD-4E38-B1BB-602DBFD39539}">
  <dimension ref="A1:D710"/>
  <sheetViews>
    <sheetView topLeftCell="A192" workbookViewId="0">
      <selection activeCell="G203" sqref="G203"/>
    </sheetView>
  </sheetViews>
  <sheetFormatPr defaultRowHeight="15.5" x14ac:dyDescent="0.35"/>
  <cols>
    <col min="1" max="1" width="6" style="69" customWidth="1"/>
    <col min="2" max="2" width="35.81640625" style="69" customWidth="1"/>
    <col min="3" max="3" width="13.7265625" style="69" customWidth="1"/>
    <col min="4" max="4" width="28.26953125" style="69" customWidth="1"/>
  </cols>
  <sheetData>
    <row r="1" spans="1:4" thickBot="1" x14ac:dyDescent="0.4">
      <c r="A1" s="223" t="s">
        <v>155</v>
      </c>
      <c r="B1" s="224"/>
      <c r="C1" s="224"/>
      <c r="D1" s="225"/>
    </row>
    <row r="2" spans="1:4" ht="16" thickBot="1" x14ac:dyDescent="0.4">
      <c r="A2" s="297"/>
      <c r="B2" s="260"/>
      <c r="C2" s="260"/>
      <c r="D2" s="298"/>
    </row>
    <row r="3" spans="1:4" ht="16" thickBot="1" x14ac:dyDescent="0.4">
      <c r="A3" s="262" t="s">
        <v>1</v>
      </c>
      <c r="B3" s="263"/>
      <c r="C3" s="263"/>
      <c r="D3" s="264"/>
    </row>
    <row r="4" spans="1:4" ht="16" thickBot="1" x14ac:dyDescent="0.4">
      <c r="A4" s="262" t="s">
        <v>2</v>
      </c>
      <c r="B4" s="263"/>
      <c r="C4" s="263"/>
      <c r="D4" s="264"/>
    </row>
    <row r="5" spans="1:4" ht="16" thickBot="1" x14ac:dyDescent="0.4">
      <c r="A5" s="262" t="s">
        <v>3</v>
      </c>
      <c r="B5" s="263"/>
      <c r="C5" s="263"/>
      <c r="D5" s="264"/>
    </row>
    <row r="6" spans="1:4" ht="16" thickBot="1" x14ac:dyDescent="0.4">
      <c r="A6" s="295"/>
      <c r="B6" s="251"/>
      <c r="C6" s="251"/>
      <c r="D6" s="296"/>
    </row>
    <row r="7" spans="1:4" x14ac:dyDescent="0.35">
      <c r="A7" s="253" t="s">
        <v>4</v>
      </c>
      <c r="B7" s="256"/>
      <c r="C7" s="256"/>
      <c r="D7" s="257"/>
    </row>
    <row r="8" spans="1:4" x14ac:dyDescent="0.35">
      <c r="A8" s="2" t="s">
        <v>5</v>
      </c>
      <c r="B8" s="248" t="s">
        <v>6</v>
      </c>
      <c r="C8" s="248"/>
      <c r="D8" s="70" t="s">
        <v>7</v>
      </c>
    </row>
    <row r="9" spans="1:4" x14ac:dyDescent="0.35">
      <c r="A9" s="2" t="s">
        <v>8</v>
      </c>
      <c r="B9" s="248" t="s">
        <v>9</v>
      </c>
      <c r="C9" s="248"/>
      <c r="D9" s="70" t="s">
        <v>10</v>
      </c>
    </row>
    <row r="10" spans="1:4" x14ac:dyDescent="0.35">
      <c r="A10" s="4" t="s">
        <v>11</v>
      </c>
      <c r="B10" s="248" t="s">
        <v>12</v>
      </c>
      <c r="C10" s="248"/>
      <c r="D10" s="70" t="s">
        <v>13</v>
      </c>
    </row>
    <row r="11" spans="1:4" ht="16" thickBot="1" x14ac:dyDescent="0.4">
      <c r="A11" s="6" t="s">
        <v>14</v>
      </c>
      <c r="B11" s="258" t="s">
        <v>15</v>
      </c>
      <c r="C11" s="258"/>
      <c r="D11" s="71" t="s">
        <v>16</v>
      </c>
    </row>
    <row r="12" spans="1:4" ht="16" thickBot="1" x14ac:dyDescent="0.4">
      <c r="A12" s="295"/>
      <c r="B12" s="251"/>
      <c r="C12" s="251"/>
      <c r="D12" s="296"/>
    </row>
    <row r="13" spans="1:4" x14ac:dyDescent="0.35">
      <c r="A13" s="253" t="s">
        <v>17</v>
      </c>
      <c r="B13" s="256"/>
      <c r="C13" s="256"/>
      <c r="D13" s="257"/>
    </row>
    <row r="14" spans="1:4" x14ac:dyDescent="0.35">
      <c r="A14" s="265" t="s">
        <v>18</v>
      </c>
      <c r="B14" s="266"/>
      <c r="C14" s="8" t="s">
        <v>19</v>
      </c>
      <c r="D14" s="62" t="s">
        <v>20</v>
      </c>
    </row>
    <row r="15" spans="1:4" ht="16" thickBot="1" x14ac:dyDescent="0.4">
      <c r="A15" s="267" t="s">
        <v>230</v>
      </c>
      <c r="B15" s="268"/>
      <c r="C15" s="10" t="s">
        <v>22</v>
      </c>
      <c r="D15" s="10">
        <v>2</v>
      </c>
    </row>
    <row r="16" spans="1:4" ht="16" thickBot="1" x14ac:dyDescent="0.4">
      <c r="A16" s="295"/>
      <c r="B16" s="251"/>
      <c r="C16" s="251"/>
      <c r="D16" s="296"/>
    </row>
    <row r="17" spans="1:4" x14ac:dyDescent="0.35">
      <c r="A17" s="253" t="s">
        <v>23</v>
      </c>
      <c r="B17" s="188"/>
      <c r="C17" s="188"/>
      <c r="D17" s="189"/>
    </row>
    <row r="18" spans="1:4" x14ac:dyDescent="0.35">
      <c r="A18" s="12">
        <v>1</v>
      </c>
      <c r="B18" s="248" t="s">
        <v>231</v>
      </c>
      <c r="C18" s="248"/>
      <c r="D18" s="249"/>
    </row>
    <row r="19" spans="1:4" x14ac:dyDescent="0.35">
      <c r="A19" s="12">
        <v>2</v>
      </c>
      <c r="B19" s="248" t="s">
        <v>232</v>
      </c>
      <c r="C19" s="248"/>
      <c r="D19" s="249"/>
    </row>
    <row r="20" spans="1:4" x14ac:dyDescent="0.35">
      <c r="A20" s="12">
        <v>3</v>
      </c>
      <c r="B20" s="248" t="s">
        <v>159</v>
      </c>
      <c r="C20" s="248"/>
      <c r="D20" s="249"/>
    </row>
    <row r="21" spans="1:4" x14ac:dyDescent="0.35">
      <c r="A21" s="12">
        <v>4</v>
      </c>
      <c r="B21" s="248" t="s">
        <v>179</v>
      </c>
      <c r="C21" s="248"/>
      <c r="D21" s="249"/>
    </row>
    <row r="22" spans="1:4" x14ac:dyDescent="0.35">
      <c r="A22" s="62">
        <v>5</v>
      </c>
      <c r="B22" s="248" t="s">
        <v>28</v>
      </c>
      <c r="C22" s="248"/>
      <c r="D22" s="248"/>
    </row>
    <row r="23" spans="1:4" ht="16" thickBot="1" x14ac:dyDescent="0.4">
      <c r="A23" s="14"/>
      <c r="B23" s="14"/>
      <c r="C23" s="14"/>
      <c r="D23" s="14"/>
    </row>
    <row r="24" spans="1:4" thickBot="1" x14ac:dyDescent="0.4">
      <c r="A24" s="184" t="s">
        <v>29</v>
      </c>
      <c r="B24" s="185"/>
      <c r="C24" s="185"/>
      <c r="D24" s="186"/>
    </row>
    <row r="26" spans="1:4" ht="15" x14ac:dyDescent="0.35">
      <c r="A26" s="65">
        <v>1</v>
      </c>
      <c r="B26" s="197" t="s">
        <v>30</v>
      </c>
      <c r="C26" s="197"/>
      <c r="D26" s="64" t="s">
        <v>180</v>
      </c>
    </row>
    <row r="27" spans="1:4" x14ac:dyDescent="0.35">
      <c r="A27" s="76" t="s">
        <v>5</v>
      </c>
      <c r="B27" s="195" t="s">
        <v>162</v>
      </c>
      <c r="C27" s="195"/>
      <c r="D27" s="77">
        <v>1341.08</v>
      </c>
    </row>
    <row r="28" spans="1:4" x14ac:dyDescent="0.35">
      <c r="A28" s="76" t="s">
        <v>8</v>
      </c>
      <c r="B28" s="195" t="s">
        <v>33</v>
      </c>
      <c r="C28" s="195"/>
      <c r="D28" s="78">
        <f>D27*30%</f>
        <v>402.32399999999996</v>
      </c>
    </row>
    <row r="29" spans="1:4" x14ac:dyDescent="0.35">
      <c r="A29" s="76" t="s">
        <v>11</v>
      </c>
      <c r="B29" s="195" t="s">
        <v>34</v>
      </c>
      <c r="C29" s="195"/>
      <c r="D29" s="81"/>
    </row>
    <row r="30" spans="1:4" x14ac:dyDescent="0.35">
      <c r="A30" s="76" t="s">
        <v>14</v>
      </c>
      <c r="B30" s="195" t="s">
        <v>35</v>
      </c>
      <c r="C30" s="195"/>
      <c r="D30" s="78"/>
    </row>
    <row r="31" spans="1:4" x14ac:dyDescent="0.35">
      <c r="A31" s="76" t="s">
        <v>36</v>
      </c>
      <c r="B31" s="214" t="s">
        <v>37</v>
      </c>
      <c r="C31" s="214"/>
      <c r="D31" s="81"/>
    </row>
    <row r="32" spans="1:4" x14ac:dyDescent="0.35">
      <c r="A32" s="76" t="s">
        <v>38</v>
      </c>
      <c r="B32" s="195" t="s">
        <v>39</v>
      </c>
      <c r="C32" s="195"/>
      <c r="D32" s="81"/>
    </row>
    <row r="33" spans="1:4" x14ac:dyDescent="0.35">
      <c r="A33" s="197" t="s">
        <v>40</v>
      </c>
      <c r="B33" s="197"/>
      <c r="C33" s="197"/>
      <c r="D33" s="77">
        <f>SUM(D27:D32)</f>
        <v>1743.404</v>
      </c>
    </row>
    <row r="34" spans="1:4" ht="14.5" x14ac:dyDescent="0.35">
      <c r="A34" s="294" t="s">
        <v>41</v>
      </c>
      <c r="B34" s="294"/>
      <c r="C34" s="294"/>
      <c r="D34" s="294"/>
    </row>
    <row r="35" spans="1:4" ht="14.5" x14ac:dyDescent="0.35">
      <c r="A35" s="272" t="s">
        <v>42</v>
      </c>
      <c r="B35" s="272"/>
      <c r="C35" s="272"/>
      <c r="D35" s="272"/>
    </row>
    <row r="36" spans="1:4" ht="16" thickBot="1" x14ac:dyDescent="0.4">
      <c r="A36" s="17"/>
      <c r="B36" s="17"/>
      <c r="C36" s="17"/>
      <c r="D36" s="17"/>
    </row>
    <row r="37" spans="1:4" thickBot="1" x14ac:dyDescent="0.4">
      <c r="A37" s="184" t="s">
        <v>43</v>
      </c>
      <c r="B37" s="185"/>
      <c r="C37" s="185"/>
      <c r="D37" s="186"/>
    </row>
    <row r="38" spans="1:4" x14ac:dyDescent="0.35">
      <c r="A38" s="83"/>
    </row>
    <row r="39" spans="1:4" ht="15" x14ac:dyDescent="0.35">
      <c r="A39" s="238" t="s">
        <v>44</v>
      </c>
      <c r="B39" s="238"/>
      <c r="C39" s="238"/>
      <c r="D39" s="238"/>
    </row>
    <row r="41" spans="1:4" ht="15" x14ac:dyDescent="0.35">
      <c r="A41" s="65" t="s">
        <v>45</v>
      </c>
      <c r="B41" s="197" t="s">
        <v>46</v>
      </c>
      <c r="C41" s="197"/>
      <c r="D41" s="64" t="s">
        <v>31</v>
      </c>
    </row>
    <row r="42" spans="1:4" x14ac:dyDescent="0.35">
      <c r="A42" s="76" t="s">
        <v>5</v>
      </c>
      <c r="B42" s="195" t="s">
        <v>47</v>
      </c>
      <c r="C42" s="195"/>
      <c r="D42" s="85">
        <f>D33/12</f>
        <v>145.28366666666668</v>
      </c>
    </row>
    <row r="43" spans="1:4" x14ac:dyDescent="0.35">
      <c r="A43" s="76" t="s">
        <v>8</v>
      </c>
      <c r="B43" s="195" t="s">
        <v>48</v>
      </c>
      <c r="C43" s="195"/>
      <c r="D43" s="85">
        <f>D33*11.1111%</f>
        <v>193.71136184400001</v>
      </c>
    </row>
    <row r="44" spans="1:4" x14ac:dyDescent="0.35">
      <c r="A44" s="292" t="s">
        <v>40</v>
      </c>
      <c r="B44" s="292"/>
      <c r="C44" s="292"/>
      <c r="D44" s="87">
        <f>SUM(D42:D43)</f>
        <v>338.99502851066666</v>
      </c>
    </row>
    <row r="45" spans="1:4" ht="14.5" x14ac:dyDescent="0.35">
      <c r="A45" s="289" t="s">
        <v>49</v>
      </c>
      <c r="B45" s="289"/>
      <c r="C45" s="289"/>
      <c r="D45" s="289"/>
    </row>
    <row r="46" spans="1:4" ht="14.5" x14ac:dyDescent="0.35">
      <c r="A46" s="293" t="s">
        <v>50</v>
      </c>
      <c r="B46" s="293"/>
      <c r="C46" s="293"/>
      <c r="D46" s="293"/>
    </row>
    <row r="47" spans="1:4" ht="14.5" x14ac:dyDescent="0.35">
      <c r="A47" s="235"/>
      <c r="B47" s="235"/>
      <c r="C47" s="235"/>
      <c r="D47" s="235"/>
    </row>
    <row r="48" spans="1:4" ht="15" x14ac:dyDescent="0.35">
      <c r="A48" s="238" t="s">
        <v>51</v>
      </c>
      <c r="B48" s="238"/>
      <c r="C48" s="238"/>
      <c r="D48" s="238"/>
    </row>
    <row r="50" spans="1:4" ht="15" x14ac:dyDescent="0.35">
      <c r="A50" s="65" t="s">
        <v>52</v>
      </c>
      <c r="B50" s="240" t="s">
        <v>53</v>
      </c>
      <c r="C50" s="240"/>
      <c r="D50" s="64" t="s">
        <v>31</v>
      </c>
    </row>
    <row r="51" spans="1:4" x14ac:dyDescent="0.35">
      <c r="A51" s="76" t="s">
        <v>5</v>
      </c>
      <c r="B51" s="195" t="s">
        <v>54</v>
      </c>
      <c r="C51" s="195"/>
      <c r="D51" s="93">
        <f>($D$33+$D$44)*20%</f>
        <v>416.47980570213332</v>
      </c>
    </row>
    <row r="52" spans="1:4" x14ac:dyDescent="0.35">
      <c r="A52" s="76" t="s">
        <v>8</v>
      </c>
      <c r="B52" s="195" t="s">
        <v>55</v>
      </c>
      <c r="C52" s="195"/>
      <c r="D52" s="93">
        <f>($D$33+$D$44)*2.5%</f>
        <v>52.059975712766665</v>
      </c>
    </row>
    <row r="53" spans="1:4" x14ac:dyDescent="0.35">
      <c r="A53" s="76" t="s">
        <v>11</v>
      </c>
      <c r="B53" s="195" t="s">
        <v>56</v>
      </c>
      <c r="C53" s="195"/>
      <c r="D53" s="93">
        <f>($D$33+$D$44)*3%</f>
        <v>62.471970855319995</v>
      </c>
    </row>
    <row r="54" spans="1:4" x14ac:dyDescent="0.35">
      <c r="A54" s="76" t="s">
        <v>14</v>
      </c>
      <c r="B54" s="195" t="s">
        <v>57</v>
      </c>
      <c r="C54" s="195"/>
      <c r="D54" s="93">
        <f>($D$33+$D$44)*1.5%</f>
        <v>31.235985427659998</v>
      </c>
    </row>
    <row r="55" spans="1:4" x14ac:dyDescent="0.35">
      <c r="A55" s="76" t="s">
        <v>36</v>
      </c>
      <c r="B55" s="195" t="s">
        <v>58</v>
      </c>
      <c r="C55" s="195"/>
      <c r="D55" s="93">
        <f>($D$33+$D$44)*1%</f>
        <v>20.823990285106667</v>
      </c>
    </row>
    <row r="56" spans="1:4" x14ac:dyDescent="0.35">
      <c r="A56" s="76" t="s">
        <v>38</v>
      </c>
      <c r="B56" s="195" t="s">
        <v>59</v>
      </c>
      <c r="C56" s="195"/>
      <c r="D56" s="93">
        <f>($D$33+$D$44)*0.6%</f>
        <v>12.494394171064</v>
      </c>
    </row>
    <row r="57" spans="1:4" x14ac:dyDescent="0.35">
      <c r="A57" s="76" t="s">
        <v>60</v>
      </c>
      <c r="B57" s="195" t="s">
        <v>61</v>
      </c>
      <c r="C57" s="195"/>
      <c r="D57" s="93">
        <f>($D$33+$D$44)*0.2%</f>
        <v>4.1647980570213328</v>
      </c>
    </row>
    <row r="58" spans="1:4" x14ac:dyDescent="0.35">
      <c r="A58" s="76" t="s">
        <v>62</v>
      </c>
      <c r="B58" s="195" t="s">
        <v>63</v>
      </c>
      <c r="C58" s="195"/>
      <c r="D58" s="93">
        <f>($D$33+$D$44)*8%</f>
        <v>166.59192228085334</v>
      </c>
    </row>
    <row r="59" spans="1:4" x14ac:dyDescent="0.35">
      <c r="A59" s="197" t="s">
        <v>64</v>
      </c>
      <c r="B59" s="197"/>
      <c r="C59" s="197"/>
      <c r="D59" s="93">
        <f>SUM(D51:D58)</f>
        <v>766.32284249192526</v>
      </c>
    </row>
    <row r="60" spans="1:4" ht="15" x14ac:dyDescent="0.35">
      <c r="A60" s="232"/>
      <c r="B60" s="232"/>
      <c r="C60" s="232"/>
      <c r="D60" s="232"/>
    </row>
    <row r="61" spans="1:4" ht="14.5" x14ac:dyDescent="0.35">
      <c r="A61" s="272" t="s">
        <v>65</v>
      </c>
      <c r="B61" s="272"/>
      <c r="C61" s="272"/>
      <c r="D61" s="272"/>
    </row>
    <row r="62" spans="1:4" ht="14.5" x14ac:dyDescent="0.35">
      <c r="A62" s="289" t="s">
        <v>66</v>
      </c>
      <c r="B62" s="289"/>
      <c r="C62" s="289"/>
      <c r="D62" s="289"/>
    </row>
    <row r="63" spans="1:4" ht="14.5" x14ac:dyDescent="0.35">
      <c r="A63" s="288" t="s">
        <v>67</v>
      </c>
      <c r="B63" s="288"/>
      <c r="C63" s="288"/>
      <c r="D63" s="288"/>
    </row>
    <row r="64" spans="1:4" ht="14.5" x14ac:dyDescent="0.35">
      <c r="A64" s="289" t="s">
        <v>68</v>
      </c>
      <c r="B64" s="289"/>
      <c r="C64" s="289"/>
      <c r="D64" s="289"/>
    </row>
    <row r="65" spans="1:4" ht="14.5" x14ac:dyDescent="0.35">
      <c r="A65" s="288" t="s">
        <v>69</v>
      </c>
      <c r="B65" s="288"/>
      <c r="C65" s="288"/>
      <c r="D65" s="288"/>
    </row>
    <row r="66" spans="1:4" ht="14.5" x14ac:dyDescent="0.35">
      <c r="A66" s="289" t="s">
        <v>70</v>
      </c>
      <c r="B66" s="289"/>
      <c r="C66" s="289"/>
      <c r="D66" s="289"/>
    </row>
    <row r="67" spans="1:4" ht="14.5" x14ac:dyDescent="0.35">
      <c r="A67" s="289" t="s">
        <v>71</v>
      </c>
      <c r="B67" s="289"/>
      <c r="C67" s="289"/>
      <c r="D67" s="289"/>
    </row>
    <row r="68" spans="1:4" ht="14.5" x14ac:dyDescent="0.35">
      <c r="A68" s="289" t="s">
        <v>72</v>
      </c>
      <c r="B68" s="289"/>
      <c r="C68" s="289"/>
      <c r="D68" s="289"/>
    </row>
    <row r="69" spans="1:4" ht="14.5" x14ac:dyDescent="0.35">
      <c r="A69" s="290" t="s">
        <v>163</v>
      </c>
      <c r="B69" s="290"/>
      <c r="C69" s="290"/>
      <c r="D69" s="290"/>
    </row>
    <row r="70" spans="1:4" ht="14.5" x14ac:dyDescent="0.35">
      <c r="A70" s="289" t="s">
        <v>74</v>
      </c>
      <c r="B70" s="289"/>
      <c r="C70" s="289"/>
      <c r="D70" s="289"/>
    </row>
    <row r="71" spans="1:4" x14ac:dyDescent="0.35">
      <c r="A71" s="94"/>
      <c r="B71" s="94"/>
    </row>
    <row r="73" spans="1:4" ht="15" x14ac:dyDescent="0.35">
      <c r="A73" s="229" t="s">
        <v>75</v>
      </c>
      <c r="B73" s="229"/>
      <c r="C73" s="229"/>
      <c r="D73" s="291"/>
    </row>
    <row r="75" spans="1:4" ht="15" x14ac:dyDescent="0.35">
      <c r="A75" s="65" t="s">
        <v>76</v>
      </c>
      <c r="B75" s="197" t="s">
        <v>77</v>
      </c>
      <c r="C75" s="197"/>
      <c r="D75" s="64" t="s">
        <v>31</v>
      </c>
    </row>
    <row r="76" spans="1:4" x14ac:dyDescent="0.35">
      <c r="A76" s="76" t="s">
        <v>5</v>
      </c>
      <c r="B76" s="195" t="s">
        <v>78</v>
      </c>
      <c r="C76" s="195"/>
      <c r="D76" s="78">
        <f>(44*4.2)-(D27*6%)</f>
        <v>104.33520000000001</v>
      </c>
    </row>
    <row r="77" spans="1:4" x14ac:dyDescent="0.35">
      <c r="A77" s="76" t="s">
        <v>8</v>
      </c>
      <c r="B77" s="195" t="s">
        <v>79</v>
      </c>
      <c r="C77" s="195"/>
      <c r="D77" s="78">
        <f>21*22*85%</f>
        <v>392.7</v>
      </c>
    </row>
    <row r="78" spans="1:4" x14ac:dyDescent="0.35">
      <c r="A78" s="76" t="s">
        <v>11</v>
      </c>
      <c r="B78" s="195" t="s">
        <v>164</v>
      </c>
      <c r="C78" s="195"/>
      <c r="D78" s="78">
        <v>121</v>
      </c>
    </row>
    <row r="79" spans="1:4" x14ac:dyDescent="0.35">
      <c r="A79" s="76" t="s">
        <v>14</v>
      </c>
      <c r="B79" s="195" t="s">
        <v>81</v>
      </c>
      <c r="C79" s="195"/>
      <c r="D79" s="81"/>
    </row>
    <row r="80" spans="1:4" x14ac:dyDescent="0.35">
      <c r="A80" s="197" t="s">
        <v>40</v>
      </c>
      <c r="B80" s="197"/>
      <c r="C80" s="30">
        <f>SUM(C76:C79)</f>
        <v>0</v>
      </c>
      <c r="D80" s="78">
        <f>SUM(D76:D79)</f>
        <v>618.03520000000003</v>
      </c>
    </row>
    <row r="81" spans="1:4" x14ac:dyDescent="0.35">
      <c r="A81" s="67"/>
      <c r="B81" s="67"/>
      <c r="C81" s="33"/>
      <c r="D81" s="33"/>
    </row>
    <row r="82" spans="1:4" ht="14.5" x14ac:dyDescent="0.35">
      <c r="A82" s="288" t="s">
        <v>165</v>
      </c>
      <c r="B82" s="288"/>
      <c r="C82" s="288"/>
      <c r="D82" s="288"/>
    </row>
    <row r="83" spans="1:4" ht="14.5" x14ac:dyDescent="0.35">
      <c r="A83" s="288"/>
      <c r="B83" s="288"/>
      <c r="C83" s="288"/>
      <c r="D83" s="288"/>
    </row>
    <row r="84" spans="1:4" ht="14.5" x14ac:dyDescent="0.35">
      <c r="A84" s="288" t="s">
        <v>166</v>
      </c>
      <c r="B84" s="288"/>
      <c r="C84" s="288"/>
      <c r="D84" s="288"/>
    </row>
    <row r="85" spans="1:4" ht="14.5" x14ac:dyDescent="0.35">
      <c r="A85" s="288" t="s">
        <v>84</v>
      </c>
      <c r="B85" s="288"/>
      <c r="C85" s="288"/>
      <c r="D85" s="288"/>
    </row>
    <row r="87" spans="1:4" x14ac:dyDescent="0.35">
      <c r="A87" s="36" t="s">
        <v>85</v>
      </c>
      <c r="B87" s="36"/>
      <c r="C87" s="36"/>
      <c r="D87" s="96"/>
    </row>
    <row r="89" spans="1:4" ht="15" x14ac:dyDescent="0.35">
      <c r="A89" s="65">
        <v>2</v>
      </c>
      <c r="B89" s="197" t="s">
        <v>86</v>
      </c>
      <c r="C89" s="197"/>
      <c r="D89" s="64" t="s">
        <v>31</v>
      </c>
    </row>
    <row r="90" spans="1:4" x14ac:dyDescent="0.35">
      <c r="A90" s="76" t="s">
        <v>45</v>
      </c>
      <c r="B90" s="195" t="s">
        <v>87</v>
      </c>
      <c r="C90" s="195"/>
      <c r="D90" s="78">
        <f>D44</f>
        <v>338.99502851066666</v>
      </c>
    </row>
    <row r="91" spans="1:4" x14ac:dyDescent="0.35">
      <c r="A91" s="76" t="s">
        <v>52</v>
      </c>
      <c r="B91" s="195" t="s">
        <v>53</v>
      </c>
      <c r="C91" s="195"/>
      <c r="D91" s="78">
        <f>D59</f>
        <v>766.32284249192526</v>
      </c>
    </row>
    <row r="92" spans="1:4" x14ac:dyDescent="0.35">
      <c r="A92" s="76" t="s">
        <v>76</v>
      </c>
      <c r="B92" s="195" t="s">
        <v>77</v>
      </c>
      <c r="C92" s="195"/>
      <c r="D92" s="78">
        <f>D80</f>
        <v>618.03520000000003</v>
      </c>
    </row>
    <row r="93" spans="1:4" x14ac:dyDescent="0.35">
      <c r="A93" s="175" t="s">
        <v>40</v>
      </c>
      <c r="B93" s="163"/>
      <c r="C93" s="164"/>
      <c r="D93" s="77">
        <f>SUM(D90:D92)</f>
        <v>1723.3530710025918</v>
      </c>
    </row>
    <row r="94" spans="1:4" x14ac:dyDescent="0.35">
      <c r="A94" s="98"/>
    </row>
    <row r="95" spans="1:4" ht="16" thickBot="1" x14ac:dyDescent="0.4"/>
    <row r="96" spans="1:4" thickBot="1" x14ac:dyDescent="0.4">
      <c r="A96" s="184" t="s">
        <v>88</v>
      </c>
      <c r="B96" s="185"/>
      <c r="C96" s="185"/>
      <c r="D96" s="186"/>
    </row>
    <row r="97" spans="1:4" ht="16" thickBot="1" x14ac:dyDescent="0.4"/>
    <row r="98" spans="1:4" thickBot="1" x14ac:dyDescent="0.4">
      <c r="A98" s="39">
        <v>3</v>
      </c>
      <c r="B98" s="223" t="s">
        <v>89</v>
      </c>
      <c r="C98" s="225"/>
      <c r="D98" s="66" t="s">
        <v>31</v>
      </c>
    </row>
    <row r="99" spans="1:4" ht="16" thickBot="1" x14ac:dyDescent="0.4">
      <c r="A99" s="41" t="s">
        <v>5</v>
      </c>
      <c r="B99" s="221" t="s">
        <v>90</v>
      </c>
      <c r="C99" s="222"/>
      <c r="D99" s="100">
        <f>0.46%*D33</f>
        <v>8.0196583999999991</v>
      </c>
    </row>
    <row r="100" spans="1:4" ht="16" thickBot="1" x14ac:dyDescent="0.4">
      <c r="A100" s="41" t="s">
        <v>8</v>
      </c>
      <c r="B100" s="221" t="s">
        <v>91</v>
      </c>
      <c r="C100" s="222"/>
      <c r="D100" s="100">
        <f>0.04%*D33</f>
        <v>0.69736160000000003</v>
      </c>
    </row>
    <row r="101" spans="1:4" ht="16" thickBot="1" x14ac:dyDescent="0.4">
      <c r="A101" s="41" t="s">
        <v>11</v>
      </c>
      <c r="B101" s="221" t="s">
        <v>92</v>
      </c>
      <c r="C101" s="222"/>
      <c r="D101" s="100">
        <f>3.44%*D33</f>
        <v>59.973097600000003</v>
      </c>
    </row>
    <row r="102" spans="1:4" ht="16" thickBot="1" x14ac:dyDescent="0.4">
      <c r="A102" s="41" t="s">
        <v>14</v>
      </c>
      <c r="B102" s="221" t="s">
        <v>93</v>
      </c>
      <c r="C102" s="222"/>
      <c r="D102" s="100">
        <f>1.94%*D33</f>
        <v>33.822037600000002</v>
      </c>
    </row>
    <row r="103" spans="1:4" ht="16" thickBot="1" x14ac:dyDescent="0.4">
      <c r="A103" s="41" t="s">
        <v>36</v>
      </c>
      <c r="B103" s="221" t="s">
        <v>94</v>
      </c>
      <c r="C103" s="222"/>
      <c r="D103" s="100">
        <f>0.71%*D33</f>
        <v>12.3781684</v>
      </c>
    </row>
    <row r="104" spans="1:4" ht="16" thickBot="1" x14ac:dyDescent="0.4">
      <c r="A104" s="41" t="s">
        <v>38</v>
      </c>
      <c r="B104" s="221" t="s">
        <v>95</v>
      </c>
      <c r="C104" s="222"/>
      <c r="D104" s="100">
        <f>0.062%*D33</f>
        <v>1.08091048</v>
      </c>
    </row>
    <row r="105" spans="1:4" ht="16" thickBot="1" x14ac:dyDescent="0.4">
      <c r="A105" s="223" t="s">
        <v>96</v>
      </c>
      <c r="B105" s="224"/>
      <c r="C105" s="225"/>
      <c r="D105" s="103">
        <f>SUM(D99:D104)</f>
        <v>115.97123408000002</v>
      </c>
    </row>
    <row r="106" spans="1:4" x14ac:dyDescent="0.35">
      <c r="A106" s="67"/>
      <c r="B106" s="67"/>
      <c r="C106" s="67"/>
      <c r="D106" s="33"/>
    </row>
    <row r="107" spans="1:4" ht="14.5" x14ac:dyDescent="0.35">
      <c r="A107" s="285" t="s">
        <v>97</v>
      </c>
      <c r="B107" s="285"/>
      <c r="C107" s="285"/>
      <c r="D107" s="285"/>
    </row>
    <row r="108" spans="1:4" ht="14.5" x14ac:dyDescent="0.35">
      <c r="A108" s="285"/>
      <c r="B108" s="285"/>
      <c r="C108" s="285"/>
      <c r="D108" s="285"/>
    </row>
    <row r="109" spans="1:4" ht="14.5" x14ac:dyDescent="0.35">
      <c r="A109" s="285"/>
      <c r="B109" s="285"/>
      <c r="C109" s="285"/>
      <c r="D109" s="285"/>
    </row>
    <row r="110" spans="1:4" ht="14.5" x14ac:dyDescent="0.35">
      <c r="A110" s="286" t="s">
        <v>98</v>
      </c>
      <c r="B110" s="286"/>
      <c r="C110" s="286"/>
      <c r="D110" s="286"/>
    </row>
    <row r="111" spans="1:4" ht="14.5" x14ac:dyDescent="0.35">
      <c r="A111" s="285" t="s">
        <v>99</v>
      </c>
      <c r="B111" s="285"/>
      <c r="C111" s="285"/>
      <c r="D111" s="285"/>
    </row>
    <row r="112" spans="1:4" ht="14.5" x14ac:dyDescent="0.35">
      <c r="A112" s="285"/>
      <c r="B112" s="285"/>
      <c r="C112" s="285"/>
      <c r="D112" s="285"/>
    </row>
    <row r="113" spans="1:4" ht="14.5" x14ac:dyDescent="0.35">
      <c r="A113" s="285"/>
      <c r="B113" s="285"/>
      <c r="C113" s="285"/>
      <c r="D113" s="285"/>
    </row>
    <row r="114" spans="1:4" ht="14.5" x14ac:dyDescent="0.35">
      <c r="A114" s="285"/>
      <c r="B114" s="285"/>
      <c r="C114" s="285"/>
      <c r="D114" s="285"/>
    </row>
    <row r="115" spans="1:4" ht="14.5" x14ac:dyDescent="0.35">
      <c r="A115" s="285" t="s">
        <v>100</v>
      </c>
      <c r="B115" s="285"/>
      <c r="C115" s="285"/>
      <c r="D115" s="285"/>
    </row>
    <row r="116" spans="1:4" ht="14.5" x14ac:dyDescent="0.35">
      <c r="A116" s="285"/>
      <c r="B116" s="285"/>
      <c r="C116" s="285"/>
      <c r="D116" s="285"/>
    </row>
    <row r="117" spans="1:4" ht="14.5" x14ac:dyDescent="0.35">
      <c r="A117" s="285"/>
      <c r="B117" s="285"/>
      <c r="C117" s="285"/>
      <c r="D117" s="285"/>
    </row>
    <row r="118" spans="1:4" ht="14.5" x14ac:dyDescent="0.35">
      <c r="A118" s="285"/>
      <c r="B118" s="285"/>
      <c r="C118" s="285"/>
      <c r="D118" s="285"/>
    </row>
    <row r="119" spans="1:4" ht="14.5" x14ac:dyDescent="0.35">
      <c r="A119" s="285" t="s">
        <v>101</v>
      </c>
      <c r="B119" s="285"/>
      <c r="C119" s="285"/>
      <c r="D119" s="285"/>
    </row>
    <row r="120" spans="1:4" ht="14.5" x14ac:dyDescent="0.35">
      <c r="A120" s="285"/>
      <c r="B120" s="285"/>
      <c r="C120" s="285"/>
      <c r="D120" s="285"/>
    </row>
    <row r="121" spans="1:4" ht="14.5" x14ac:dyDescent="0.35">
      <c r="A121" s="285"/>
      <c r="B121" s="285"/>
      <c r="C121" s="285"/>
      <c r="D121" s="285"/>
    </row>
    <row r="122" spans="1:4" ht="14.5" x14ac:dyDescent="0.35">
      <c r="A122" s="286" t="s">
        <v>102</v>
      </c>
      <c r="B122" s="286"/>
      <c r="C122" s="286"/>
      <c r="D122" s="286"/>
    </row>
    <row r="123" spans="1:4" ht="16" thickBot="1" x14ac:dyDescent="0.4"/>
    <row r="124" spans="1:4" thickBot="1" x14ac:dyDescent="0.4">
      <c r="A124" s="184" t="s">
        <v>103</v>
      </c>
      <c r="B124" s="185"/>
      <c r="C124" s="185"/>
      <c r="D124" s="186"/>
    </row>
    <row r="126" spans="1:4" ht="15" x14ac:dyDescent="0.35">
      <c r="A126" s="206" t="s">
        <v>104</v>
      </c>
      <c r="B126" s="206"/>
      <c r="C126" s="206"/>
      <c r="D126" s="287"/>
    </row>
    <row r="127" spans="1:4" x14ac:dyDescent="0.35">
      <c r="A127" s="83"/>
      <c r="B127" s="106"/>
      <c r="C127" s="106"/>
    </row>
    <row r="128" spans="1:4" ht="15" x14ac:dyDescent="0.35">
      <c r="A128" s="65" t="s">
        <v>105</v>
      </c>
      <c r="B128" s="175" t="s">
        <v>106</v>
      </c>
      <c r="C128" s="164"/>
      <c r="D128" s="64" t="s">
        <v>31</v>
      </c>
    </row>
    <row r="129" spans="1:4" x14ac:dyDescent="0.35">
      <c r="A129" s="76" t="s">
        <v>5</v>
      </c>
      <c r="B129" s="195" t="s">
        <v>107</v>
      </c>
      <c r="C129" s="195"/>
      <c r="D129" s="107">
        <f>(($D$33+$D$93+$D$105)/30/12)*20.9589</f>
        <v>208.58345631498761</v>
      </c>
    </row>
    <row r="130" spans="1:4" x14ac:dyDescent="0.35">
      <c r="A130" s="76" t="s">
        <v>8</v>
      </c>
      <c r="B130" s="195" t="s">
        <v>108</v>
      </c>
      <c r="C130" s="195"/>
      <c r="D130" s="107">
        <f>(($D$33+$D$93+$D$105)/30/12)*1</f>
        <v>9.9520230696738672</v>
      </c>
    </row>
    <row r="131" spans="1:4" x14ac:dyDescent="0.35">
      <c r="A131" s="76" t="s">
        <v>11</v>
      </c>
      <c r="B131" s="195" t="s">
        <v>109</v>
      </c>
      <c r="C131" s="195"/>
      <c r="D131" s="107">
        <f>(($D$33+$D$93+$D$105)/30/12)*0.1997</f>
        <v>1.9874190070138711</v>
      </c>
    </row>
    <row r="132" spans="1:4" x14ac:dyDescent="0.35">
      <c r="A132" s="76" t="s">
        <v>14</v>
      </c>
      <c r="B132" s="214" t="s">
        <v>110</v>
      </c>
      <c r="C132" s="214"/>
      <c r="D132" s="107">
        <f>(($D$33+$D$93+$D$105)/30/12)*0.9659</f>
        <v>9.6126590829979879</v>
      </c>
    </row>
    <row r="133" spans="1:4" x14ac:dyDescent="0.35">
      <c r="A133" s="76" t="s">
        <v>36</v>
      </c>
      <c r="B133" s="195" t="s">
        <v>111</v>
      </c>
      <c r="C133" s="195"/>
      <c r="D133" s="107">
        <f>(($D$33+$D$93+$D$105)/30/12)*2.4753</f>
        <v>24.634242704363722</v>
      </c>
    </row>
    <row r="134" spans="1:4" x14ac:dyDescent="0.35">
      <c r="A134" s="76" t="s">
        <v>38</v>
      </c>
      <c r="B134" s="195" t="s">
        <v>167</v>
      </c>
      <c r="C134" s="195"/>
      <c r="D134" s="107">
        <f>(($D$33+$D$93+$D$105)/30/12)*3.8742</f>
        <v>38.556127776530495</v>
      </c>
    </row>
    <row r="135" spans="1:4" x14ac:dyDescent="0.35">
      <c r="A135" s="197" t="s">
        <v>113</v>
      </c>
      <c r="B135" s="197"/>
      <c r="C135" s="197"/>
      <c r="D135" s="107">
        <f>SUM(D129:D134)</f>
        <v>293.32592795556752</v>
      </c>
    </row>
    <row r="136" spans="1:4" x14ac:dyDescent="0.35">
      <c r="A136" s="67"/>
      <c r="B136" s="67"/>
      <c r="C136" s="67"/>
      <c r="D136" s="115"/>
    </row>
    <row r="137" spans="1:4" ht="25.5" customHeight="1" x14ac:dyDescent="0.35">
      <c r="A137" s="277" t="s">
        <v>168</v>
      </c>
      <c r="B137" s="277"/>
      <c r="C137" s="277"/>
      <c r="D137" s="277"/>
    </row>
    <row r="138" spans="1:4" ht="14.5" x14ac:dyDescent="0.35">
      <c r="A138" s="277" t="s">
        <v>115</v>
      </c>
      <c r="B138" s="277"/>
      <c r="C138" s="277"/>
      <c r="D138" s="277"/>
    </row>
    <row r="139" spans="1:4" ht="14.5" x14ac:dyDescent="0.35">
      <c r="A139" s="277" t="s">
        <v>116</v>
      </c>
      <c r="B139" s="277"/>
      <c r="C139" s="277"/>
      <c r="D139" s="277"/>
    </row>
    <row r="140" spans="1:4" ht="21.75" customHeight="1" x14ac:dyDescent="0.35">
      <c r="A140" s="277" t="s">
        <v>117</v>
      </c>
      <c r="B140" s="277"/>
      <c r="C140" s="277"/>
      <c r="D140" s="277"/>
    </row>
    <row r="141" spans="1:4" ht="30.75" customHeight="1" x14ac:dyDescent="0.35">
      <c r="A141" s="277" t="s">
        <v>118</v>
      </c>
      <c r="B141" s="277"/>
      <c r="C141" s="277"/>
      <c r="D141" s="277"/>
    </row>
    <row r="142" spans="1:4" ht="14.5" x14ac:dyDescent="0.35">
      <c r="A142" s="209"/>
      <c r="B142" s="209"/>
      <c r="C142" s="209"/>
      <c r="D142" s="209"/>
    </row>
    <row r="143" spans="1:4" x14ac:dyDescent="0.35">
      <c r="A143" s="202"/>
      <c r="B143" s="202"/>
      <c r="C143" s="202"/>
      <c r="D143" s="202"/>
    </row>
    <row r="144" spans="1:4" ht="15" x14ac:dyDescent="0.35">
      <c r="A144" s="206" t="s">
        <v>119</v>
      </c>
      <c r="B144" s="206"/>
      <c r="C144" s="206"/>
      <c r="D144" s="206"/>
    </row>
    <row r="145" spans="1:4" ht="15" x14ac:dyDescent="0.35">
      <c r="A145" s="212"/>
      <c r="B145" s="212"/>
      <c r="C145" s="212"/>
      <c r="D145" s="284"/>
    </row>
    <row r="146" spans="1:4" ht="15" x14ac:dyDescent="0.35">
      <c r="A146" s="65" t="s">
        <v>120</v>
      </c>
      <c r="B146" s="197" t="s">
        <v>121</v>
      </c>
      <c r="C146" s="197"/>
      <c r="D146" s="64" t="s">
        <v>31</v>
      </c>
    </row>
    <row r="147" spans="1:4" x14ac:dyDescent="0.35">
      <c r="A147" s="76" t="s">
        <v>5</v>
      </c>
      <c r="B147" s="195" t="s">
        <v>122</v>
      </c>
      <c r="C147" s="195"/>
      <c r="D147" s="78">
        <v>0</v>
      </c>
    </row>
    <row r="148" spans="1:4" x14ac:dyDescent="0.35">
      <c r="A148" s="197" t="s">
        <v>40</v>
      </c>
      <c r="B148" s="197"/>
      <c r="C148" s="197"/>
      <c r="D148" s="78"/>
    </row>
    <row r="151" spans="1:4" ht="15" x14ac:dyDescent="0.35">
      <c r="A151" s="206" t="s">
        <v>123</v>
      </c>
      <c r="B151" s="206"/>
      <c r="C151" s="206"/>
      <c r="D151" s="206"/>
    </row>
    <row r="152" spans="1:4" x14ac:dyDescent="0.35">
      <c r="A152" s="83"/>
    </row>
    <row r="153" spans="1:4" ht="15" x14ac:dyDescent="0.35">
      <c r="A153" s="65">
        <v>4</v>
      </c>
      <c r="B153" s="175" t="s">
        <v>124</v>
      </c>
      <c r="C153" s="164"/>
      <c r="D153" s="64" t="s">
        <v>31</v>
      </c>
    </row>
    <row r="154" spans="1:4" x14ac:dyDescent="0.35">
      <c r="A154" s="76" t="s">
        <v>105</v>
      </c>
      <c r="B154" s="176" t="s">
        <v>106</v>
      </c>
      <c r="C154" s="177"/>
      <c r="D154" s="78">
        <f>D135</f>
        <v>293.32592795556752</v>
      </c>
    </row>
    <row r="155" spans="1:4" x14ac:dyDescent="0.35">
      <c r="A155" s="76" t="s">
        <v>120</v>
      </c>
      <c r="B155" s="176" t="s">
        <v>121</v>
      </c>
      <c r="C155" s="177"/>
      <c r="D155" s="78">
        <f>D148</f>
        <v>0</v>
      </c>
    </row>
    <row r="156" spans="1:4" x14ac:dyDescent="0.35">
      <c r="A156" s="197" t="s">
        <v>40</v>
      </c>
      <c r="B156" s="197"/>
      <c r="C156" s="30"/>
      <c r="D156" s="78">
        <f>SUM(D154:D155)</f>
        <v>293.32592795556752</v>
      </c>
    </row>
    <row r="158" spans="1:4" ht="16" thickBot="1" x14ac:dyDescent="0.4"/>
    <row r="159" spans="1:4" thickBot="1" x14ac:dyDescent="0.4">
      <c r="A159" s="184" t="s">
        <v>125</v>
      </c>
      <c r="B159" s="185"/>
      <c r="C159" s="185"/>
      <c r="D159" s="186"/>
    </row>
    <row r="161" spans="1:4" ht="15" x14ac:dyDescent="0.35">
      <c r="A161" s="65">
        <v>5</v>
      </c>
      <c r="B161" s="175" t="s">
        <v>126</v>
      </c>
      <c r="C161" s="164"/>
      <c r="D161" s="64" t="s">
        <v>31</v>
      </c>
    </row>
    <row r="162" spans="1:4" x14ac:dyDescent="0.35">
      <c r="A162" s="76" t="s">
        <v>5</v>
      </c>
      <c r="B162" s="195" t="s">
        <v>127</v>
      </c>
      <c r="C162" s="195"/>
      <c r="D162" s="120">
        <v>74.83</v>
      </c>
    </row>
    <row r="163" spans="1:4" x14ac:dyDescent="0.35">
      <c r="A163" s="76" t="s">
        <v>8</v>
      </c>
      <c r="B163" s="195" t="s">
        <v>128</v>
      </c>
      <c r="C163" s="195"/>
      <c r="D163" s="120">
        <v>0</v>
      </c>
    </row>
    <row r="164" spans="1:4" x14ac:dyDescent="0.35">
      <c r="A164" s="76" t="s">
        <v>11</v>
      </c>
      <c r="B164" s="195" t="s">
        <v>129</v>
      </c>
      <c r="C164" s="195"/>
      <c r="D164" s="120">
        <v>0</v>
      </c>
    </row>
    <row r="165" spans="1:4" x14ac:dyDescent="0.35">
      <c r="A165" s="76" t="s">
        <v>14</v>
      </c>
      <c r="B165" s="195" t="s">
        <v>81</v>
      </c>
      <c r="C165" s="195"/>
      <c r="D165" s="81"/>
    </row>
    <row r="166" spans="1:4" x14ac:dyDescent="0.35">
      <c r="A166" s="175" t="s">
        <v>130</v>
      </c>
      <c r="B166" s="163"/>
      <c r="C166" s="164"/>
      <c r="D166" s="78">
        <f>SUM(D162:D165)</f>
        <v>74.83</v>
      </c>
    </row>
    <row r="167" spans="1:4" ht="25.5" customHeight="1" x14ac:dyDescent="0.35">
      <c r="A167" s="278" t="s">
        <v>131</v>
      </c>
      <c r="B167" s="278"/>
      <c r="C167" s="278"/>
      <c r="D167" s="279"/>
    </row>
    <row r="168" spans="1:4" ht="27.75" customHeight="1" x14ac:dyDescent="0.35">
      <c r="A168" s="280" t="s">
        <v>132</v>
      </c>
      <c r="B168" s="280"/>
      <c r="C168" s="280"/>
      <c r="D168" s="281"/>
    </row>
    <row r="169" spans="1:4" x14ac:dyDescent="0.35">
      <c r="A169" s="282"/>
      <c r="B169" s="282"/>
      <c r="C169" s="282"/>
      <c r="D169" s="283"/>
    </row>
    <row r="170" spans="1:4" ht="16" thickBot="1" x14ac:dyDescent="0.4"/>
    <row r="171" spans="1:4" thickBot="1" x14ac:dyDescent="0.4">
      <c r="A171" s="184" t="s">
        <v>133</v>
      </c>
      <c r="B171" s="185"/>
      <c r="C171" s="185"/>
      <c r="D171" s="186"/>
    </row>
    <row r="173" spans="1:4" ht="15" x14ac:dyDescent="0.35">
      <c r="A173" s="65">
        <v>6</v>
      </c>
      <c r="B173" s="193" t="s">
        <v>134</v>
      </c>
      <c r="C173" s="194"/>
      <c r="D173" s="64" t="s">
        <v>31</v>
      </c>
    </row>
    <row r="174" spans="1:4" x14ac:dyDescent="0.35">
      <c r="A174" s="76" t="s">
        <v>5</v>
      </c>
      <c r="B174" s="176" t="s">
        <v>135</v>
      </c>
      <c r="C174" s="177"/>
      <c r="D174" s="78">
        <f>(D33+D93+D105+D156+D166)*5%</f>
        <v>197.54421165190797</v>
      </c>
    </row>
    <row r="175" spans="1:4" x14ac:dyDescent="0.35">
      <c r="A175" s="76" t="s">
        <v>8</v>
      </c>
      <c r="B175" s="176" t="s">
        <v>136</v>
      </c>
      <c r="C175" s="177"/>
      <c r="D175" s="107">
        <f>(D33+D93+D105+D156+D166+D174)*5%</f>
        <v>207.42142223450338</v>
      </c>
    </row>
    <row r="176" spans="1:4" x14ac:dyDescent="0.35">
      <c r="A176" s="76" t="s">
        <v>11</v>
      </c>
      <c r="B176" s="176" t="s">
        <v>137</v>
      </c>
      <c r="C176" s="177"/>
      <c r="D176" s="107">
        <f>(D33+D93+D105+D156+D166+D174+D175)/0.9135*8.65%</f>
        <v>412.45869019044932</v>
      </c>
    </row>
    <row r="177" spans="1:4" x14ac:dyDescent="0.35">
      <c r="A177" s="76"/>
      <c r="B177" s="176" t="s">
        <v>138</v>
      </c>
      <c r="C177" s="177"/>
      <c r="D177" s="107">
        <f>(D33+D93+D105+D156+D166+D174+D175)/0.9135*0.65%</f>
        <v>30.994005621247634</v>
      </c>
    </row>
    <row r="178" spans="1:4" x14ac:dyDescent="0.35">
      <c r="A178" s="76"/>
      <c r="B178" s="176" t="s">
        <v>139</v>
      </c>
      <c r="C178" s="177"/>
      <c r="D178" s="107">
        <f>(D33+D93+D105+D156+D166+D174+D175)/0.9135*3%</f>
        <v>143.0492567134506</v>
      </c>
    </row>
    <row r="179" spans="1:4" x14ac:dyDescent="0.35">
      <c r="A179" s="76"/>
      <c r="B179" s="176" t="s">
        <v>140</v>
      </c>
      <c r="C179" s="177"/>
      <c r="D179" s="107">
        <f>(D33+D93+D105+D156+D166+D174+D175)/0.9135*5%</f>
        <v>238.41542785575103</v>
      </c>
    </row>
    <row r="180" spans="1:4" x14ac:dyDescent="0.35">
      <c r="A180" s="175" t="s">
        <v>130</v>
      </c>
      <c r="B180" s="163"/>
      <c r="C180" s="164"/>
      <c r="D180" s="78">
        <f>SUM(D174:D176)</f>
        <v>817.42432407686067</v>
      </c>
    </row>
    <row r="181" spans="1:4" ht="24.75" customHeight="1" x14ac:dyDescent="0.35">
      <c r="A181" s="275" t="s">
        <v>169</v>
      </c>
      <c r="B181" s="275"/>
      <c r="C181" s="275"/>
      <c r="D181" s="276"/>
    </row>
    <row r="182" spans="1:4" ht="27" customHeight="1" x14ac:dyDescent="0.35">
      <c r="A182" s="272" t="s">
        <v>141</v>
      </c>
      <c r="B182" s="272"/>
      <c r="C182" s="272"/>
      <c r="D182" s="272"/>
    </row>
    <row r="183" spans="1:4" ht="21" customHeight="1" x14ac:dyDescent="0.35">
      <c r="A183" s="277" t="s">
        <v>142</v>
      </c>
      <c r="B183" s="277"/>
      <c r="C183" s="277"/>
      <c r="D183" s="277"/>
    </row>
    <row r="184" spans="1:4" ht="21.75" customHeight="1" x14ac:dyDescent="0.35">
      <c r="A184" s="277" t="s">
        <v>143</v>
      </c>
      <c r="B184" s="277"/>
      <c r="C184" s="277"/>
      <c r="D184" s="277"/>
    </row>
    <row r="185" spans="1:4" ht="24.75" customHeight="1" x14ac:dyDescent="0.35">
      <c r="A185" s="272" t="s">
        <v>144</v>
      </c>
      <c r="B185" s="272"/>
      <c r="C185" s="272"/>
      <c r="D185" s="272"/>
    </row>
    <row r="186" spans="1:4" ht="24" customHeight="1" x14ac:dyDescent="0.35">
      <c r="A186" s="272" t="s">
        <v>145</v>
      </c>
      <c r="B186" s="272"/>
      <c r="C186" s="272"/>
      <c r="D186" s="272"/>
    </row>
    <row r="187" spans="1:4" ht="21.75" customHeight="1" x14ac:dyDescent="0.35">
      <c r="A187" s="272" t="s">
        <v>146</v>
      </c>
      <c r="B187" s="272"/>
      <c r="C187" s="272"/>
      <c r="D187" s="272"/>
    </row>
    <row r="188" spans="1:4" ht="16" thickBot="1" x14ac:dyDescent="0.4"/>
    <row r="189" spans="1:4" thickBot="1" x14ac:dyDescent="0.4">
      <c r="A189" s="184" t="s">
        <v>147</v>
      </c>
      <c r="B189" s="185"/>
      <c r="C189" s="185"/>
      <c r="D189" s="186"/>
    </row>
    <row r="190" spans="1:4" x14ac:dyDescent="0.35">
      <c r="A190" s="273"/>
      <c r="B190" s="188"/>
      <c r="C190" s="188"/>
      <c r="D190" s="274"/>
    </row>
    <row r="191" spans="1:4" ht="15" x14ac:dyDescent="0.35">
      <c r="A191" s="65"/>
      <c r="B191" s="175" t="s">
        <v>148</v>
      </c>
      <c r="C191" s="164"/>
      <c r="D191" s="64" t="s">
        <v>31</v>
      </c>
    </row>
    <row r="192" spans="1:4" x14ac:dyDescent="0.35">
      <c r="A192" s="65" t="s">
        <v>5</v>
      </c>
      <c r="B192" s="176" t="s">
        <v>29</v>
      </c>
      <c r="C192" s="177"/>
      <c r="D192" s="127">
        <f>D33</f>
        <v>1743.404</v>
      </c>
    </row>
    <row r="193" spans="1:4" x14ac:dyDescent="0.35">
      <c r="A193" s="65" t="s">
        <v>8</v>
      </c>
      <c r="B193" s="176" t="s">
        <v>43</v>
      </c>
      <c r="C193" s="177"/>
      <c r="D193" s="107">
        <f>D93</f>
        <v>1723.3530710025918</v>
      </c>
    </row>
    <row r="194" spans="1:4" x14ac:dyDescent="0.35">
      <c r="A194" s="65" t="s">
        <v>11</v>
      </c>
      <c r="B194" s="176" t="s">
        <v>88</v>
      </c>
      <c r="C194" s="177"/>
      <c r="D194" s="107">
        <f>D105</f>
        <v>115.97123408000002</v>
      </c>
    </row>
    <row r="195" spans="1:4" x14ac:dyDescent="0.35">
      <c r="A195" s="65" t="s">
        <v>14</v>
      </c>
      <c r="B195" s="176" t="s">
        <v>103</v>
      </c>
      <c r="C195" s="177"/>
      <c r="D195" s="107">
        <f>D156</f>
        <v>293.32592795556752</v>
      </c>
    </row>
    <row r="196" spans="1:4" x14ac:dyDescent="0.35">
      <c r="A196" s="65" t="s">
        <v>36</v>
      </c>
      <c r="B196" s="176" t="s">
        <v>125</v>
      </c>
      <c r="C196" s="177"/>
      <c r="D196" s="107">
        <f>D166</f>
        <v>74.83</v>
      </c>
    </row>
    <row r="197" spans="1:4" x14ac:dyDescent="0.35">
      <c r="A197" s="175" t="s">
        <v>149</v>
      </c>
      <c r="B197" s="163"/>
      <c r="C197" s="164"/>
      <c r="D197" s="127">
        <f>SUM(D192:D196)</f>
        <v>3950.8842330381594</v>
      </c>
    </row>
    <row r="198" spans="1:4" x14ac:dyDescent="0.35">
      <c r="A198" s="65" t="s">
        <v>38</v>
      </c>
      <c r="B198" s="165" t="s">
        <v>150</v>
      </c>
      <c r="C198" s="166"/>
      <c r="D198" s="107">
        <f>D180</f>
        <v>817.42432407686067</v>
      </c>
    </row>
    <row r="199" spans="1:4" x14ac:dyDescent="0.35">
      <c r="A199" s="175" t="s">
        <v>151</v>
      </c>
      <c r="B199" s="163"/>
      <c r="C199" s="164"/>
      <c r="D199" s="77" t="str">
        <f>FIXED(D197+D198)</f>
        <v>4.768,31</v>
      </c>
    </row>
    <row r="201" spans="1:4" ht="16" thickBot="1" x14ac:dyDescent="0.4">
      <c r="D201" s="128"/>
    </row>
    <row r="202" spans="1:4" ht="16" thickBot="1" x14ac:dyDescent="0.4">
      <c r="A202" s="167" t="s">
        <v>152</v>
      </c>
      <c r="B202" s="168"/>
      <c r="C202" s="168"/>
      <c r="D202" s="169"/>
    </row>
    <row r="203" spans="1:4" x14ac:dyDescent="0.35">
      <c r="A203" s="271"/>
      <c r="B203" s="171"/>
      <c r="C203" s="172"/>
      <c r="D203" s="129" t="s">
        <v>31</v>
      </c>
    </row>
    <row r="204" spans="1:4" x14ac:dyDescent="0.35">
      <c r="A204" s="62" t="s">
        <v>5</v>
      </c>
      <c r="B204" s="269" t="s">
        <v>233</v>
      </c>
      <c r="C204" s="270"/>
      <c r="D204" s="130" t="str">
        <f>D199</f>
        <v>4.768,31</v>
      </c>
    </row>
    <row r="205" spans="1:4" x14ac:dyDescent="0.35">
      <c r="A205" s="62"/>
      <c r="B205" s="269" t="s">
        <v>235</v>
      </c>
      <c r="C205" s="270"/>
      <c r="D205" s="131">
        <f>D204*12</f>
        <v>57219.72</v>
      </c>
    </row>
    <row r="206" spans="1:4" x14ac:dyDescent="0.35">
      <c r="A206" s="62" t="s">
        <v>8</v>
      </c>
      <c r="B206" s="269" t="s">
        <v>234</v>
      </c>
      <c r="C206" s="270"/>
      <c r="D206" s="131">
        <f>D205*2</f>
        <v>114439.44</v>
      </c>
    </row>
    <row r="207" spans="1:4" x14ac:dyDescent="0.35">
      <c r="A207" s="60"/>
      <c r="B207" s="60"/>
      <c r="C207" s="60"/>
      <c r="D207" s="61"/>
    </row>
    <row r="208" spans="1:4" ht="14.5" x14ac:dyDescent="0.35">
      <c r="A208"/>
      <c r="B208"/>
      <c r="C208"/>
      <c r="D208"/>
    </row>
    <row r="209" spans="1:4" ht="14.5" x14ac:dyDescent="0.35">
      <c r="A209"/>
      <c r="B209"/>
      <c r="C209"/>
      <c r="D209"/>
    </row>
    <row r="210" spans="1:4" ht="14.5" x14ac:dyDescent="0.35">
      <c r="A210"/>
      <c r="B210"/>
      <c r="C210"/>
      <c r="D210"/>
    </row>
    <row r="211" spans="1:4" ht="14.5" x14ac:dyDescent="0.35">
      <c r="A211"/>
      <c r="B211"/>
      <c r="C211"/>
      <c r="D211"/>
    </row>
    <row r="212" spans="1:4" ht="14.5" x14ac:dyDescent="0.35">
      <c r="A212"/>
      <c r="B212"/>
      <c r="C212"/>
      <c r="D212"/>
    </row>
    <row r="213" spans="1:4" ht="14.5" x14ac:dyDescent="0.35">
      <c r="A213"/>
      <c r="B213"/>
      <c r="C213"/>
      <c r="D213"/>
    </row>
    <row r="214" spans="1:4" ht="14.5" x14ac:dyDescent="0.35">
      <c r="A214"/>
      <c r="B214"/>
      <c r="C214"/>
      <c r="D214"/>
    </row>
    <row r="215" spans="1:4" ht="14.5" x14ac:dyDescent="0.35">
      <c r="A215"/>
      <c r="B215"/>
      <c r="C215"/>
      <c r="D215"/>
    </row>
    <row r="216" spans="1:4" ht="14.5" x14ac:dyDescent="0.35">
      <c r="A216"/>
      <c r="B216"/>
      <c r="C216"/>
      <c r="D216"/>
    </row>
    <row r="217" spans="1:4" ht="14.5" x14ac:dyDescent="0.35">
      <c r="A217"/>
      <c r="B217"/>
      <c r="C217"/>
      <c r="D217"/>
    </row>
    <row r="218" spans="1:4" ht="14.5" x14ac:dyDescent="0.35">
      <c r="A218"/>
      <c r="B218"/>
      <c r="C218"/>
      <c r="D218"/>
    </row>
    <row r="219" spans="1:4" ht="14.5" x14ac:dyDescent="0.35">
      <c r="A219"/>
      <c r="B219"/>
      <c r="C219"/>
      <c r="D219"/>
    </row>
    <row r="220" spans="1:4" ht="14.5" x14ac:dyDescent="0.35">
      <c r="A220"/>
      <c r="B220"/>
      <c r="C220"/>
      <c r="D220"/>
    </row>
    <row r="221" spans="1:4" ht="14.5" x14ac:dyDescent="0.35">
      <c r="A221"/>
      <c r="B221"/>
      <c r="C221"/>
      <c r="D221"/>
    </row>
    <row r="222" spans="1:4" ht="14.5" x14ac:dyDescent="0.35">
      <c r="A222"/>
      <c r="B222"/>
      <c r="C222"/>
      <c r="D222"/>
    </row>
    <row r="223" spans="1:4" ht="14.5" x14ac:dyDescent="0.35">
      <c r="A223"/>
      <c r="B223"/>
      <c r="C223"/>
      <c r="D223"/>
    </row>
    <row r="224" spans="1:4" ht="14.5" x14ac:dyDescent="0.35">
      <c r="A224"/>
      <c r="B224"/>
      <c r="C224"/>
      <c r="D224"/>
    </row>
    <row r="225" spans="1:4" ht="14.5" x14ac:dyDescent="0.35">
      <c r="A225"/>
      <c r="B225"/>
      <c r="C225"/>
      <c r="D225"/>
    </row>
    <row r="226" spans="1:4" ht="14.5" x14ac:dyDescent="0.35">
      <c r="A226"/>
      <c r="B226"/>
      <c r="C226"/>
      <c r="D226"/>
    </row>
    <row r="227" spans="1:4" ht="14.5" x14ac:dyDescent="0.35">
      <c r="A227"/>
      <c r="B227"/>
      <c r="C227"/>
      <c r="D227"/>
    </row>
    <row r="228" spans="1:4" ht="14.5" x14ac:dyDescent="0.35">
      <c r="A228"/>
      <c r="B228"/>
      <c r="C228"/>
      <c r="D228"/>
    </row>
    <row r="229" spans="1:4" ht="14.5" x14ac:dyDescent="0.35">
      <c r="A229"/>
      <c r="B229"/>
      <c r="C229"/>
      <c r="D229"/>
    </row>
    <row r="230" spans="1:4" ht="14.5" x14ac:dyDescent="0.35">
      <c r="A230"/>
      <c r="B230"/>
      <c r="C230"/>
      <c r="D230"/>
    </row>
    <row r="231" spans="1:4" ht="14.5" x14ac:dyDescent="0.35">
      <c r="A231"/>
      <c r="B231"/>
      <c r="C231"/>
      <c r="D231"/>
    </row>
    <row r="232" spans="1:4" ht="14.5" x14ac:dyDescent="0.35">
      <c r="A232"/>
      <c r="B232"/>
      <c r="C232"/>
      <c r="D232"/>
    </row>
    <row r="233" spans="1:4" ht="14.5" x14ac:dyDescent="0.35">
      <c r="A233"/>
      <c r="B233"/>
      <c r="C233"/>
      <c r="D233"/>
    </row>
    <row r="234" spans="1:4" ht="14.5" x14ac:dyDescent="0.35">
      <c r="A234"/>
      <c r="B234"/>
      <c r="C234"/>
      <c r="D234"/>
    </row>
    <row r="235" spans="1:4" ht="14.5" x14ac:dyDescent="0.35">
      <c r="A235"/>
      <c r="B235"/>
      <c r="C235"/>
      <c r="D235"/>
    </row>
    <row r="236" spans="1:4" ht="14.5" x14ac:dyDescent="0.35">
      <c r="A236"/>
      <c r="B236"/>
      <c r="C236"/>
      <c r="D236"/>
    </row>
    <row r="237" spans="1:4" ht="14.5" x14ac:dyDescent="0.35">
      <c r="A237"/>
      <c r="B237"/>
      <c r="C237"/>
      <c r="D237"/>
    </row>
    <row r="238" spans="1:4" ht="14.5" x14ac:dyDescent="0.35">
      <c r="A238"/>
      <c r="B238"/>
      <c r="C238"/>
      <c r="D238"/>
    </row>
    <row r="239" spans="1:4" ht="14.5" x14ac:dyDescent="0.35">
      <c r="A239"/>
      <c r="B239"/>
      <c r="C239"/>
      <c r="D239"/>
    </row>
    <row r="240" spans="1:4" ht="14.5" x14ac:dyDescent="0.35">
      <c r="A240"/>
      <c r="B240"/>
      <c r="C240"/>
      <c r="D240"/>
    </row>
    <row r="241" spans="1:4" ht="14.5" x14ac:dyDescent="0.35">
      <c r="A241"/>
      <c r="B241"/>
      <c r="C241"/>
      <c r="D241"/>
    </row>
    <row r="242" spans="1:4" ht="14.5" x14ac:dyDescent="0.35">
      <c r="A242"/>
      <c r="B242"/>
      <c r="C242"/>
      <c r="D242"/>
    </row>
    <row r="243" spans="1:4" ht="14.5" x14ac:dyDescent="0.35">
      <c r="A243"/>
      <c r="B243"/>
      <c r="C243"/>
      <c r="D243"/>
    </row>
    <row r="244" spans="1:4" ht="14.5" x14ac:dyDescent="0.35">
      <c r="A244"/>
      <c r="B244"/>
      <c r="C244"/>
      <c r="D244"/>
    </row>
    <row r="245" spans="1:4" ht="14.5" x14ac:dyDescent="0.35">
      <c r="A245"/>
      <c r="B245"/>
      <c r="C245"/>
      <c r="D245"/>
    </row>
    <row r="246" spans="1:4" ht="14.5" x14ac:dyDescent="0.35">
      <c r="A246"/>
      <c r="B246"/>
      <c r="C246"/>
      <c r="D246"/>
    </row>
    <row r="247" spans="1:4" ht="14.5" x14ac:dyDescent="0.35">
      <c r="A247"/>
      <c r="B247"/>
      <c r="C247"/>
      <c r="D247"/>
    </row>
    <row r="248" spans="1:4" ht="14.5" x14ac:dyDescent="0.35">
      <c r="A248"/>
      <c r="B248"/>
      <c r="C248"/>
      <c r="D248"/>
    </row>
    <row r="249" spans="1:4" ht="14.5" x14ac:dyDescent="0.35">
      <c r="A249"/>
      <c r="B249"/>
      <c r="C249"/>
      <c r="D249"/>
    </row>
    <row r="250" spans="1:4" ht="14.5" x14ac:dyDescent="0.35">
      <c r="A250"/>
      <c r="B250"/>
      <c r="C250"/>
      <c r="D250"/>
    </row>
    <row r="251" spans="1:4" ht="14.5" x14ac:dyDescent="0.35">
      <c r="A251"/>
      <c r="B251"/>
      <c r="C251"/>
      <c r="D251"/>
    </row>
    <row r="252" spans="1:4" ht="14.5" x14ac:dyDescent="0.35">
      <c r="A252"/>
      <c r="B252"/>
      <c r="C252"/>
      <c r="D252"/>
    </row>
    <row r="253" spans="1:4" ht="14.5" x14ac:dyDescent="0.35">
      <c r="A253"/>
      <c r="B253"/>
      <c r="C253"/>
      <c r="D253"/>
    </row>
    <row r="254" spans="1:4" ht="14.5" x14ac:dyDescent="0.35">
      <c r="A254"/>
      <c r="B254"/>
      <c r="C254"/>
      <c r="D254"/>
    </row>
    <row r="255" spans="1:4" ht="14.5" x14ac:dyDescent="0.35">
      <c r="A255"/>
      <c r="B255"/>
      <c r="C255"/>
      <c r="D255"/>
    </row>
    <row r="256" spans="1:4" ht="14.5" x14ac:dyDescent="0.35">
      <c r="A256"/>
      <c r="B256"/>
      <c r="C256"/>
      <c r="D256"/>
    </row>
    <row r="257" spans="1:4" ht="14.5" x14ac:dyDescent="0.35">
      <c r="A257"/>
      <c r="B257"/>
      <c r="C257"/>
      <c r="D257"/>
    </row>
    <row r="258" spans="1:4" ht="14.5" x14ac:dyDescent="0.35">
      <c r="A258"/>
      <c r="B258"/>
      <c r="C258"/>
      <c r="D258"/>
    </row>
    <row r="259" spans="1:4" ht="14.5" x14ac:dyDescent="0.35">
      <c r="A259"/>
      <c r="B259"/>
      <c r="C259"/>
      <c r="D259"/>
    </row>
    <row r="260" spans="1:4" ht="14.5" x14ac:dyDescent="0.35">
      <c r="A260"/>
      <c r="B260"/>
      <c r="C260"/>
      <c r="D260"/>
    </row>
    <row r="261" spans="1:4" ht="14.5" x14ac:dyDescent="0.35">
      <c r="A261"/>
      <c r="B261"/>
      <c r="C261"/>
      <c r="D261"/>
    </row>
    <row r="262" spans="1:4" ht="14.5" x14ac:dyDescent="0.35">
      <c r="A262"/>
      <c r="B262"/>
      <c r="C262"/>
      <c r="D262"/>
    </row>
    <row r="263" spans="1:4" ht="14.5" x14ac:dyDescent="0.35">
      <c r="A263"/>
      <c r="B263"/>
      <c r="C263"/>
      <c r="D263"/>
    </row>
    <row r="264" spans="1:4" ht="14.5" x14ac:dyDescent="0.35">
      <c r="A264"/>
      <c r="B264"/>
      <c r="C264"/>
      <c r="D264"/>
    </row>
    <row r="265" spans="1:4" ht="14.5" x14ac:dyDescent="0.35">
      <c r="A265"/>
      <c r="B265"/>
      <c r="C265"/>
      <c r="D265"/>
    </row>
    <row r="266" spans="1:4" ht="14.5" x14ac:dyDescent="0.35">
      <c r="A266"/>
      <c r="B266"/>
      <c r="C266"/>
      <c r="D266"/>
    </row>
    <row r="267" spans="1:4" ht="14.5" x14ac:dyDescent="0.35">
      <c r="A267"/>
      <c r="B267"/>
      <c r="C267"/>
      <c r="D267"/>
    </row>
    <row r="268" spans="1:4" ht="14.5" x14ac:dyDescent="0.35">
      <c r="A268"/>
      <c r="B268"/>
      <c r="C268"/>
      <c r="D268"/>
    </row>
    <row r="269" spans="1:4" ht="14.5" x14ac:dyDescent="0.35">
      <c r="A269"/>
      <c r="B269"/>
      <c r="C269"/>
      <c r="D269"/>
    </row>
    <row r="270" spans="1:4" ht="14.5" x14ac:dyDescent="0.35">
      <c r="A270"/>
      <c r="B270"/>
      <c r="C270"/>
      <c r="D270"/>
    </row>
    <row r="271" spans="1:4" ht="14.5" x14ac:dyDescent="0.35">
      <c r="A271"/>
      <c r="B271"/>
      <c r="C271"/>
      <c r="D271"/>
    </row>
    <row r="272" spans="1:4" ht="14.5" x14ac:dyDescent="0.35">
      <c r="A272"/>
      <c r="B272"/>
      <c r="C272"/>
      <c r="D272"/>
    </row>
    <row r="273" spans="1:4" ht="14.5" x14ac:dyDescent="0.35">
      <c r="A273"/>
      <c r="B273"/>
      <c r="C273"/>
      <c r="D273"/>
    </row>
    <row r="274" spans="1:4" ht="14.5" x14ac:dyDescent="0.35">
      <c r="A274"/>
      <c r="B274"/>
      <c r="C274"/>
      <c r="D274"/>
    </row>
    <row r="275" spans="1:4" ht="14.5" x14ac:dyDescent="0.35">
      <c r="A275"/>
      <c r="B275"/>
      <c r="C275"/>
      <c r="D275"/>
    </row>
    <row r="276" spans="1:4" ht="14.5" x14ac:dyDescent="0.35">
      <c r="A276"/>
      <c r="B276"/>
      <c r="C276"/>
      <c r="D276"/>
    </row>
    <row r="277" spans="1:4" ht="14.5" x14ac:dyDescent="0.35">
      <c r="A277"/>
      <c r="B277"/>
      <c r="C277"/>
      <c r="D277"/>
    </row>
    <row r="278" spans="1:4" ht="14.5" x14ac:dyDescent="0.35">
      <c r="A278"/>
      <c r="B278"/>
      <c r="C278"/>
      <c r="D278"/>
    </row>
    <row r="279" spans="1:4" ht="14.5" x14ac:dyDescent="0.35">
      <c r="A279"/>
      <c r="B279"/>
      <c r="C279"/>
      <c r="D279"/>
    </row>
    <row r="280" spans="1:4" ht="14.5" x14ac:dyDescent="0.35">
      <c r="A280"/>
      <c r="B280"/>
      <c r="C280"/>
      <c r="D280"/>
    </row>
    <row r="281" spans="1:4" ht="14.5" x14ac:dyDescent="0.35">
      <c r="A281"/>
      <c r="B281"/>
      <c r="C281"/>
      <c r="D281"/>
    </row>
    <row r="282" spans="1:4" ht="14.5" x14ac:dyDescent="0.35">
      <c r="A282"/>
      <c r="B282"/>
      <c r="C282"/>
      <c r="D282"/>
    </row>
    <row r="283" spans="1:4" ht="14.5" x14ac:dyDescent="0.35">
      <c r="A283"/>
      <c r="B283"/>
      <c r="C283"/>
      <c r="D283"/>
    </row>
    <row r="284" spans="1:4" ht="14.5" x14ac:dyDescent="0.35">
      <c r="A284"/>
      <c r="B284"/>
      <c r="C284"/>
      <c r="D284"/>
    </row>
    <row r="285" spans="1:4" ht="14.5" x14ac:dyDescent="0.35">
      <c r="A285"/>
      <c r="B285"/>
      <c r="C285"/>
      <c r="D285"/>
    </row>
    <row r="286" spans="1:4" ht="14.5" x14ac:dyDescent="0.35">
      <c r="A286"/>
      <c r="B286"/>
      <c r="C286"/>
      <c r="D286"/>
    </row>
    <row r="287" spans="1:4" ht="14.5" x14ac:dyDescent="0.35">
      <c r="A287"/>
      <c r="B287"/>
      <c r="C287"/>
      <c r="D287"/>
    </row>
    <row r="288" spans="1:4" ht="14.5" x14ac:dyDescent="0.35">
      <c r="A288"/>
      <c r="B288"/>
      <c r="C288"/>
      <c r="D288"/>
    </row>
    <row r="289" spans="1:4" ht="14.5" x14ac:dyDescent="0.35">
      <c r="A289"/>
      <c r="B289"/>
      <c r="C289"/>
      <c r="D289"/>
    </row>
    <row r="290" spans="1:4" ht="14.5" x14ac:dyDescent="0.35">
      <c r="A290"/>
      <c r="B290"/>
      <c r="C290"/>
      <c r="D290"/>
    </row>
    <row r="291" spans="1:4" ht="14.5" x14ac:dyDescent="0.35">
      <c r="A291"/>
      <c r="B291"/>
      <c r="C291"/>
      <c r="D291"/>
    </row>
    <row r="292" spans="1:4" ht="14.5" x14ac:dyDescent="0.35">
      <c r="A292"/>
      <c r="B292"/>
      <c r="C292"/>
      <c r="D292"/>
    </row>
    <row r="293" spans="1:4" ht="14.5" x14ac:dyDescent="0.35">
      <c r="A293"/>
      <c r="B293"/>
      <c r="C293"/>
      <c r="D293"/>
    </row>
    <row r="294" spans="1:4" ht="14.5" x14ac:dyDescent="0.35">
      <c r="A294"/>
      <c r="B294"/>
      <c r="C294"/>
      <c r="D294"/>
    </row>
    <row r="295" spans="1:4" ht="14.5" x14ac:dyDescent="0.35">
      <c r="A295"/>
      <c r="B295"/>
      <c r="C295"/>
      <c r="D295"/>
    </row>
    <row r="296" spans="1:4" ht="14.5" x14ac:dyDescent="0.35">
      <c r="A296"/>
      <c r="B296"/>
      <c r="C296"/>
      <c r="D296"/>
    </row>
    <row r="297" spans="1:4" ht="14.5" x14ac:dyDescent="0.35">
      <c r="A297"/>
      <c r="B297"/>
      <c r="C297"/>
      <c r="D297"/>
    </row>
    <row r="298" spans="1:4" ht="14.5" x14ac:dyDescent="0.35">
      <c r="A298"/>
      <c r="B298"/>
      <c r="C298"/>
      <c r="D298"/>
    </row>
    <row r="299" spans="1:4" ht="14.5" x14ac:dyDescent="0.35">
      <c r="A299"/>
      <c r="B299"/>
      <c r="C299"/>
      <c r="D299"/>
    </row>
    <row r="300" spans="1:4" ht="14.5" x14ac:dyDescent="0.35">
      <c r="A300"/>
      <c r="B300"/>
      <c r="C300"/>
      <c r="D300"/>
    </row>
    <row r="301" spans="1:4" ht="14.5" x14ac:dyDescent="0.35">
      <c r="A301"/>
      <c r="B301"/>
      <c r="C301"/>
      <c r="D301"/>
    </row>
    <row r="302" spans="1:4" ht="14.5" x14ac:dyDescent="0.35">
      <c r="A302"/>
      <c r="B302"/>
      <c r="C302"/>
      <c r="D302"/>
    </row>
    <row r="303" spans="1:4" ht="14.5" x14ac:dyDescent="0.35">
      <c r="A303"/>
      <c r="B303"/>
      <c r="C303"/>
      <c r="D303"/>
    </row>
    <row r="304" spans="1:4" ht="14.5" x14ac:dyDescent="0.35">
      <c r="A304"/>
      <c r="B304"/>
      <c r="C304"/>
      <c r="D304"/>
    </row>
    <row r="305" spans="1:4" ht="14.5" x14ac:dyDescent="0.35">
      <c r="A305"/>
      <c r="B305"/>
      <c r="C305"/>
      <c r="D305"/>
    </row>
    <row r="306" spans="1:4" ht="14.5" x14ac:dyDescent="0.35">
      <c r="A306"/>
      <c r="B306"/>
      <c r="C306"/>
      <c r="D306"/>
    </row>
    <row r="307" spans="1:4" ht="14.5" x14ac:dyDescent="0.35">
      <c r="A307"/>
      <c r="B307"/>
      <c r="C307"/>
      <c r="D307"/>
    </row>
    <row r="308" spans="1:4" ht="14.5" x14ac:dyDescent="0.35">
      <c r="A308"/>
      <c r="B308"/>
      <c r="C308"/>
      <c r="D308"/>
    </row>
    <row r="309" spans="1:4" ht="14.5" x14ac:dyDescent="0.35">
      <c r="A309"/>
      <c r="B309"/>
      <c r="C309"/>
      <c r="D309"/>
    </row>
    <row r="310" spans="1:4" ht="14.5" x14ac:dyDescent="0.35">
      <c r="A310"/>
      <c r="B310"/>
      <c r="C310"/>
      <c r="D310"/>
    </row>
    <row r="311" spans="1:4" ht="14.5" x14ac:dyDescent="0.35">
      <c r="A311"/>
      <c r="B311"/>
      <c r="C311"/>
      <c r="D311"/>
    </row>
    <row r="312" spans="1:4" ht="14.5" x14ac:dyDescent="0.35">
      <c r="A312"/>
      <c r="B312"/>
      <c r="C312"/>
      <c r="D312"/>
    </row>
    <row r="313" spans="1:4" ht="14.5" x14ac:dyDescent="0.35">
      <c r="A313"/>
      <c r="B313"/>
      <c r="C313"/>
      <c r="D313"/>
    </row>
    <row r="314" spans="1:4" ht="14.5" x14ac:dyDescent="0.35">
      <c r="A314"/>
      <c r="B314"/>
      <c r="C314"/>
      <c r="D314"/>
    </row>
    <row r="315" spans="1:4" ht="14.5" x14ac:dyDescent="0.35">
      <c r="A315"/>
      <c r="B315"/>
      <c r="C315"/>
      <c r="D315"/>
    </row>
    <row r="316" spans="1:4" ht="14.5" x14ac:dyDescent="0.35">
      <c r="A316"/>
      <c r="B316"/>
      <c r="C316"/>
      <c r="D316"/>
    </row>
    <row r="317" spans="1:4" ht="14.5" x14ac:dyDescent="0.35">
      <c r="A317"/>
      <c r="B317"/>
      <c r="C317"/>
      <c r="D317"/>
    </row>
    <row r="318" spans="1:4" ht="14.5" x14ac:dyDescent="0.35">
      <c r="A318"/>
      <c r="B318"/>
      <c r="C318"/>
      <c r="D318"/>
    </row>
    <row r="319" spans="1:4" ht="14.5" x14ac:dyDescent="0.35">
      <c r="A319"/>
      <c r="B319"/>
      <c r="C319"/>
      <c r="D319"/>
    </row>
    <row r="320" spans="1:4" ht="14.5" x14ac:dyDescent="0.35">
      <c r="A320"/>
      <c r="B320"/>
      <c r="C320"/>
      <c r="D320"/>
    </row>
    <row r="321" spans="1:4" ht="14.5" x14ac:dyDescent="0.35">
      <c r="A321"/>
      <c r="B321"/>
      <c r="C321"/>
      <c r="D321"/>
    </row>
    <row r="322" spans="1:4" ht="14.5" x14ac:dyDescent="0.35">
      <c r="A322"/>
      <c r="B322"/>
      <c r="C322"/>
      <c r="D322"/>
    </row>
    <row r="323" spans="1:4" ht="14.5" x14ac:dyDescent="0.35">
      <c r="A323"/>
      <c r="B323"/>
      <c r="C323"/>
      <c r="D323"/>
    </row>
    <row r="324" spans="1:4" ht="14.5" x14ac:dyDescent="0.35">
      <c r="A324"/>
      <c r="B324"/>
      <c r="C324"/>
      <c r="D324"/>
    </row>
    <row r="325" spans="1:4" ht="14.5" x14ac:dyDescent="0.35">
      <c r="A325"/>
      <c r="B325"/>
      <c r="C325"/>
      <c r="D325"/>
    </row>
    <row r="326" spans="1:4" ht="14.5" x14ac:dyDescent="0.35">
      <c r="A326"/>
      <c r="B326"/>
      <c r="C326"/>
      <c r="D326"/>
    </row>
    <row r="327" spans="1:4" ht="14.5" x14ac:dyDescent="0.35">
      <c r="A327"/>
      <c r="B327"/>
      <c r="C327"/>
      <c r="D327"/>
    </row>
    <row r="328" spans="1:4" ht="14.5" x14ac:dyDescent="0.35">
      <c r="A328"/>
      <c r="B328"/>
      <c r="C328"/>
      <c r="D328"/>
    </row>
    <row r="329" spans="1:4" ht="14.5" x14ac:dyDescent="0.35">
      <c r="A329"/>
      <c r="B329"/>
      <c r="C329"/>
      <c r="D329"/>
    </row>
    <row r="330" spans="1:4" ht="14.5" x14ac:dyDescent="0.35">
      <c r="A330"/>
      <c r="B330"/>
      <c r="C330"/>
      <c r="D330"/>
    </row>
    <row r="331" spans="1:4" ht="14.5" x14ac:dyDescent="0.35">
      <c r="A331"/>
      <c r="B331"/>
      <c r="C331"/>
      <c r="D331"/>
    </row>
    <row r="332" spans="1:4" ht="14.5" x14ac:dyDescent="0.35">
      <c r="A332"/>
      <c r="B332"/>
      <c r="C332"/>
      <c r="D332"/>
    </row>
    <row r="333" spans="1:4" ht="14.5" x14ac:dyDescent="0.35">
      <c r="A333"/>
      <c r="B333"/>
      <c r="C333"/>
      <c r="D333"/>
    </row>
    <row r="334" spans="1:4" ht="14.5" x14ac:dyDescent="0.35">
      <c r="A334"/>
      <c r="B334"/>
      <c r="C334"/>
      <c r="D334"/>
    </row>
    <row r="335" spans="1:4" ht="14.5" x14ac:dyDescent="0.35">
      <c r="A335"/>
      <c r="B335"/>
      <c r="C335"/>
      <c r="D335"/>
    </row>
    <row r="336" spans="1:4" ht="14.5" x14ac:dyDescent="0.35">
      <c r="A336"/>
      <c r="B336"/>
      <c r="C336"/>
      <c r="D336"/>
    </row>
    <row r="337" spans="1:4" ht="14.5" x14ac:dyDescent="0.35">
      <c r="A337"/>
      <c r="B337"/>
      <c r="C337"/>
      <c r="D337"/>
    </row>
    <row r="338" spans="1:4" ht="14.5" x14ac:dyDescent="0.35">
      <c r="A338"/>
      <c r="B338"/>
      <c r="C338"/>
      <c r="D338"/>
    </row>
    <row r="339" spans="1:4" ht="14.5" x14ac:dyDescent="0.35">
      <c r="A339"/>
      <c r="B339"/>
      <c r="C339"/>
      <c r="D339"/>
    </row>
    <row r="340" spans="1:4" ht="14.5" x14ac:dyDescent="0.35">
      <c r="A340"/>
      <c r="B340"/>
      <c r="C340"/>
      <c r="D340"/>
    </row>
    <row r="341" spans="1:4" ht="14.5" x14ac:dyDescent="0.35">
      <c r="A341"/>
      <c r="B341"/>
      <c r="C341"/>
      <c r="D341"/>
    </row>
    <row r="342" spans="1:4" ht="14.5" x14ac:dyDescent="0.35">
      <c r="A342"/>
      <c r="B342"/>
      <c r="C342"/>
      <c r="D342"/>
    </row>
    <row r="343" spans="1:4" ht="14.5" x14ac:dyDescent="0.35">
      <c r="A343"/>
      <c r="B343"/>
      <c r="C343"/>
      <c r="D343"/>
    </row>
    <row r="344" spans="1:4" ht="14.5" x14ac:dyDescent="0.35">
      <c r="A344"/>
      <c r="B344"/>
      <c r="C344"/>
      <c r="D344"/>
    </row>
    <row r="345" spans="1:4" ht="14.5" x14ac:dyDescent="0.35">
      <c r="A345"/>
      <c r="B345"/>
      <c r="C345"/>
      <c r="D345"/>
    </row>
    <row r="346" spans="1:4" ht="14.5" x14ac:dyDescent="0.35">
      <c r="A346"/>
      <c r="B346"/>
      <c r="C346"/>
      <c r="D346"/>
    </row>
    <row r="347" spans="1:4" ht="14.5" x14ac:dyDescent="0.35">
      <c r="A347"/>
      <c r="B347"/>
      <c r="C347"/>
      <c r="D347"/>
    </row>
    <row r="348" spans="1:4" ht="14.5" x14ac:dyDescent="0.35">
      <c r="A348"/>
      <c r="B348"/>
      <c r="C348"/>
      <c r="D348"/>
    </row>
    <row r="349" spans="1:4" ht="14.5" x14ac:dyDescent="0.35">
      <c r="A349"/>
      <c r="B349"/>
      <c r="C349"/>
      <c r="D349"/>
    </row>
    <row r="350" spans="1:4" ht="14.5" x14ac:dyDescent="0.35">
      <c r="A350"/>
      <c r="B350"/>
      <c r="C350"/>
      <c r="D350"/>
    </row>
    <row r="351" spans="1:4" ht="14.5" x14ac:dyDescent="0.35">
      <c r="A351"/>
      <c r="B351"/>
      <c r="C351"/>
      <c r="D351"/>
    </row>
    <row r="352" spans="1:4" ht="14.5" x14ac:dyDescent="0.35">
      <c r="A352"/>
      <c r="B352"/>
      <c r="C352"/>
      <c r="D352"/>
    </row>
    <row r="353" spans="1:4" ht="14.5" x14ac:dyDescent="0.35">
      <c r="A353"/>
      <c r="B353"/>
      <c r="C353"/>
      <c r="D353"/>
    </row>
    <row r="354" spans="1:4" ht="14.5" x14ac:dyDescent="0.35">
      <c r="A354"/>
      <c r="B354"/>
      <c r="C354"/>
      <c r="D354"/>
    </row>
    <row r="355" spans="1:4" ht="14.5" x14ac:dyDescent="0.35">
      <c r="A355"/>
      <c r="B355"/>
      <c r="C355"/>
      <c r="D355"/>
    </row>
    <row r="356" spans="1:4" ht="14.5" x14ac:dyDescent="0.35">
      <c r="A356"/>
      <c r="B356"/>
      <c r="C356"/>
      <c r="D356"/>
    </row>
    <row r="357" spans="1:4" ht="14.5" x14ac:dyDescent="0.35">
      <c r="A357"/>
      <c r="B357"/>
      <c r="C357"/>
      <c r="D357"/>
    </row>
    <row r="358" spans="1:4" ht="14.5" x14ac:dyDescent="0.35">
      <c r="A358"/>
      <c r="B358"/>
      <c r="C358"/>
      <c r="D358"/>
    </row>
    <row r="359" spans="1:4" ht="14.5" x14ac:dyDescent="0.35">
      <c r="A359"/>
      <c r="B359"/>
      <c r="C359"/>
      <c r="D359"/>
    </row>
    <row r="360" spans="1:4" ht="14.5" x14ac:dyDescent="0.35">
      <c r="A360"/>
      <c r="B360"/>
      <c r="C360"/>
      <c r="D360"/>
    </row>
    <row r="361" spans="1:4" ht="14.5" x14ac:dyDescent="0.35">
      <c r="A361"/>
      <c r="B361"/>
      <c r="C361"/>
      <c r="D361"/>
    </row>
    <row r="362" spans="1:4" ht="14.5" x14ac:dyDescent="0.35">
      <c r="A362"/>
      <c r="B362"/>
      <c r="C362"/>
      <c r="D362"/>
    </row>
    <row r="363" spans="1:4" ht="14.5" x14ac:dyDescent="0.35">
      <c r="A363"/>
      <c r="B363"/>
      <c r="C363"/>
      <c r="D363"/>
    </row>
    <row r="364" spans="1:4" ht="14.5" x14ac:dyDescent="0.35">
      <c r="A364"/>
      <c r="B364"/>
      <c r="C364"/>
      <c r="D364"/>
    </row>
    <row r="365" spans="1:4" ht="14.5" x14ac:dyDescent="0.35">
      <c r="A365"/>
      <c r="B365"/>
      <c r="C365"/>
      <c r="D365"/>
    </row>
    <row r="366" spans="1:4" ht="14.5" x14ac:dyDescent="0.35">
      <c r="A366"/>
      <c r="B366"/>
      <c r="C366"/>
      <c r="D366"/>
    </row>
    <row r="367" spans="1:4" ht="14.5" x14ac:dyDescent="0.35">
      <c r="A367"/>
      <c r="B367"/>
      <c r="C367"/>
      <c r="D367"/>
    </row>
    <row r="368" spans="1:4" ht="14.5" x14ac:dyDescent="0.35">
      <c r="A368"/>
      <c r="B368"/>
      <c r="C368"/>
      <c r="D368"/>
    </row>
    <row r="369" spans="1:4" ht="14.5" x14ac:dyDescent="0.35">
      <c r="A369"/>
      <c r="B369"/>
      <c r="C369"/>
      <c r="D369"/>
    </row>
    <row r="370" spans="1:4" ht="14.5" x14ac:dyDescent="0.35">
      <c r="A370"/>
      <c r="B370"/>
      <c r="C370"/>
      <c r="D370"/>
    </row>
    <row r="371" spans="1:4" ht="14.5" x14ac:dyDescent="0.35">
      <c r="A371"/>
      <c r="B371"/>
      <c r="C371"/>
      <c r="D371"/>
    </row>
    <row r="372" spans="1:4" ht="14.5" x14ac:dyDescent="0.35">
      <c r="A372"/>
      <c r="B372"/>
      <c r="C372"/>
      <c r="D372"/>
    </row>
    <row r="373" spans="1:4" ht="14.5" x14ac:dyDescent="0.35">
      <c r="A373"/>
      <c r="B373"/>
      <c r="C373"/>
      <c r="D373"/>
    </row>
    <row r="374" spans="1:4" ht="14.5" x14ac:dyDescent="0.35">
      <c r="A374"/>
      <c r="B374"/>
      <c r="C374"/>
      <c r="D374"/>
    </row>
    <row r="375" spans="1:4" ht="14.5" x14ac:dyDescent="0.35">
      <c r="A375"/>
      <c r="B375"/>
      <c r="C375"/>
      <c r="D375"/>
    </row>
    <row r="376" spans="1:4" ht="14.5" x14ac:dyDescent="0.35">
      <c r="A376"/>
      <c r="B376"/>
      <c r="C376"/>
      <c r="D376"/>
    </row>
    <row r="377" spans="1:4" ht="14.5" x14ac:dyDescent="0.35">
      <c r="A377"/>
      <c r="B377"/>
      <c r="C377"/>
      <c r="D377"/>
    </row>
    <row r="378" spans="1:4" ht="14.5" x14ac:dyDescent="0.35">
      <c r="A378"/>
      <c r="B378"/>
      <c r="C378"/>
      <c r="D378"/>
    </row>
    <row r="379" spans="1:4" ht="14.5" x14ac:dyDescent="0.35">
      <c r="A379"/>
      <c r="B379"/>
      <c r="C379"/>
      <c r="D379"/>
    </row>
    <row r="380" spans="1:4" ht="14.5" x14ac:dyDescent="0.35">
      <c r="A380"/>
      <c r="B380"/>
      <c r="C380"/>
      <c r="D380"/>
    </row>
    <row r="381" spans="1:4" ht="14.5" x14ac:dyDescent="0.35">
      <c r="A381"/>
      <c r="B381"/>
      <c r="C381"/>
      <c r="D381"/>
    </row>
    <row r="382" spans="1:4" ht="14.5" x14ac:dyDescent="0.35">
      <c r="A382"/>
      <c r="B382"/>
      <c r="C382"/>
      <c r="D382"/>
    </row>
    <row r="383" spans="1:4" ht="14.5" x14ac:dyDescent="0.35">
      <c r="A383"/>
      <c r="B383"/>
      <c r="C383"/>
      <c r="D383"/>
    </row>
    <row r="384" spans="1:4" ht="14.5" x14ac:dyDescent="0.35">
      <c r="A384"/>
      <c r="B384"/>
      <c r="C384"/>
      <c r="D384"/>
    </row>
    <row r="385" spans="1:4" ht="14.5" x14ac:dyDescent="0.35">
      <c r="A385"/>
      <c r="B385"/>
      <c r="C385"/>
      <c r="D385"/>
    </row>
    <row r="386" spans="1:4" ht="14.5" x14ac:dyDescent="0.35">
      <c r="A386"/>
      <c r="B386"/>
      <c r="C386"/>
      <c r="D386"/>
    </row>
    <row r="387" spans="1:4" ht="14.5" x14ac:dyDescent="0.35">
      <c r="A387"/>
      <c r="B387"/>
      <c r="C387"/>
      <c r="D387"/>
    </row>
    <row r="388" spans="1:4" ht="14.5" x14ac:dyDescent="0.35">
      <c r="A388"/>
      <c r="B388"/>
      <c r="C388"/>
      <c r="D388"/>
    </row>
    <row r="389" spans="1:4" ht="14.5" x14ac:dyDescent="0.35">
      <c r="A389"/>
      <c r="B389"/>
      <c r="C389"/>
      <c r="D389"/>
    </row>
    <row r="390" spans="1:4" ht="14.5" x14ac:dyDescent="0.35">
      <c r="A390"/>
      <c r="B390"/>
      <c r="C390"/>
      <c r="D390"/>
    </row>
    <row r="391" spans="1:4" ht="14.5" x14ac:dyDescent="0.35">
      <c r="A391"/>
      <c r="B391"/>
      <c r="C391"/>
      <c r="D391"/>
    </row>
    <row r="392" spans="1:4" ht="14.5" x14ac:dyDescent="0.35">
      <c r="A392"/>
      <c r="B392"/>
      <c r="C392"/>
      <c r="D392"/>
    </row>
    <row r="393" spans="1:4" ht="14.5" x14ac:dyDescent="0.35">
      <c r="A393"/>
      <c r="B393"/>
      <c r="C393"/>
      <c r="D393"/>
    </row>
    <row r="394" spans="1:4" ht="14.5" x14ac:dyDescent="0.35">
      <c r="A394"/>
      <c r="B394"/>
      <c r="C394"/>
      <c r="D394"/>
    </row>
    <row r="395" spans="1:4" ht="14.5" x14ac:dyDescent="0.35">
      <c r="A395"/>
      <c r="B395"/>
      <c r="C395"/>
      <c r="D395"/>
    </row>
    <row r="396" spans="1:4" ht="14.5" x14ac:dyDescent="0.35">
      <c r="A396"/>
      <c r="B396"/>
      <c r="C396"/>
      <c r="D396"/>
    </row>
    <row r="397" spans="1:4" ht="14.5" x14ac:dyDescent="0.35">
      <c r="A397"/>
      <c r="B397"/>
      <c r="C397"/>
      <c r="D397"/>
    </row>
    <row r="398" spans="1:4" ht="14.5" x14ac:dyDescent="0.35">
      <c r="A398"/>
      <c r="B398"/>
      <c r="C398"/>
      <c r="D398"/>
    </row>
    <row r="399" spans="1:4" ht="14.5" x14ac:dyDescent="0.35">
      <c r="A399"/>
      <c r="B399"/>
      <c r="C399"/>
      <c r="D399"/>
    </row>
    <row r="400" spans="1:4" ht="14.5" x14ac:dyDescent="0.35">
      <c r="A400"/>
      <c r="B400"/>
      <c r="C400"/>
      <c r="D400"/>
    </row>
    <row r="401" spans="1:4" ht="14.5" x14ac:dyDescent="0.35">
      <c r="A401"/>
      <c r="B401"/>
      <c r="C401"/>
      <c r="D401"/>
    </row>
    <row r="402" spans="1:4" ht="14.5" x14ac:dyDescent="0.35">
      <c r="A402"/>
      <c r="B402"/>
      <c r="C402"/>
      <c r="D402"/>
    </row>
    <row r="403" spans="1:4" ht="14.5" x14ac:dyDescent="0.35">
      <c r="A403"/>
      <c r="B403"/>
      <c r="C403"/>
      <c r="D403"/>
    </row>
    <row r="404" spans="1:4" ht="14.5" x14ac:dyDescent="0.35">
      <c r="A404"/>
      <c r="B404"/>
      <c r="C404"/>
      <c r="D404"/>
    </row>
    <row r="405" spans="1:4" ht="14.5" x14ac:dyDescent="0.35">
      <c r="A405"/>
      <c r="B405"/>
      <c r="C405"/>
      <c r="D405"/>
    </row>
    <row r="406" spans="1:4" ht="14.5" x14ac:dyDescent="0.35">
      <c r="A406"/>
      <c r="B406"/>
      <c r="C406"/>
      <c r="D406"/>
    </row>
    <row r="407" spans="1:4" ht="14.5" x14ac:dyDescent="0.35">
      <c r="A407"/>
      <c r="B407"/>
      <c r="C407"/>
      <c r="D407"/>
    </row>
    <row r="408" spans="1:4" ht="14.5" x14ac:dyDescent="0.35">
      <c r="A408"/>
      <c r="B408"/>
      <c r="C408"/>
      <c r="D408"/>
    </row>
    <row r="409" spans="1:4" ht="14.5" x14ac:dyDescent="0.35">
      <c r="A409"/>
      <c r="B409"/>
      <c r="C409"/>
      <c r="D409"/>
    </row>
    <row r="410" spans="1:4" ht="14.5" x14ac:dyDescent="0.35">
      <c r="A410"/>
      <c r="B410"/>
      <c r="C410"/>
      <c r="D410"/>
    </row>
    <row r="411" spans="1:4" ht="14.5" x14ac:dyDescent="0.35">
      <c r="A411"/>
      <c r="B411"/>
      <c r="C411"/>
      <c r="D411"/>
    </row>
    <row r="412" spans="1:4" ht="14.5" x14ac:dyDescent="0.35">
      <c r="A412"/>
      <c r="B412"/>
      <c r="C412"/>
      <c r="D412"/>
    </row>
    <row r="413" spans="1:4" ht="14.5" x14ac:dyDescent="0.35">
      <c r="A413"/>
      <c r="B413"/>
      <c r="C413"/>
      <c r="D413"/>
    </row>
    <row r="414" spans="1:4" ht="14.5" x14ac:dyDescent="0.35">
      <c r="A414"/>
      <c r="B414"/>
      <c r="C414"/>
      <c r="D414"/>
    </row>
    <row r="415" spans="1:4" ht="14.5" x14ac:dyDescent="0.35">
      <c r="A415"/>
      <c r="B415"/>
      <c r="C415"/>
      <c r="D415"/>
    </row>
    <row r="416" spans="1:4" ht="14.5" x14ac:dyDescent="0.35">
      <c r="A416"/>
      <c r="B416"/>
      <c r="C416"/>
      <c r="D416"/>
    </row>
    <row r="417" spans="1:4" ht="14.5" x14ac:dyDescent="0.35">
      <c r="A417"/>
      <c r="B417"/>
      <c r="C417"/>
      <c r="D417"/>
    </row>
    <row r="418" spans="1:4" ht="14.5" x14ac:dyDescent="0.35">
      <c r="A418"/>
      <c r="B418"/>
      <c r="C418"/>
      <c r="D418"/>
    </row>
    <row r="419" spans="1:4" ht="14.5" x14ac:dyDescent="0.35">
      <c r="A419"/>
      <c r="B419"/>
      <c r="C419"/>
      <c r="D419"/>
    </row>
    <row r="420" spans="1:4" ht="14.5" x14ac:dyDescent="0.35">
      <c r="A420"/>
      <c r="B420"/>
      <c r="C420"/>
      <c r="D420"/>
    </row>
    <row r="421" spans="1:4" ht="14.5" x14ac:dyDescent="0.35">
      <c r="A421"/>
      <c r="B421"/>
      <c r="C421"/>
      <c r="D421"/>
    </row>
    <row r="422" spans="1:4" ht="14.5" x14ac:dyDescent="0.35">
      <c r="A422"/>
      <c r="B422"/>
      <c r="C422"/>
      <c r="D422"/>
    </row>
    <row r="423" spans="1:4" ht="14.5" x14ac:dyDescent="0.35">
      <c r="A423"/>
      <c r="B423"/>
      <c r="C423"/>
      <c r="D423"/>
    </row>
    <row r="424" spans="1:4" ht="14.5" x14ac:dyDescent="0.35">
      <c r="A424"/>
      <c r="B424"/>
      <c r="C424"/>
      <c r="D424"/>
    </row>
    <row r="425" spans="1:4" ht="14.5" x14ac:dyDescent="0.35">
      <c r="A425"/>
      <c r="B425"/>
      <c r="C425"/>
      <c r="D425"/>
    </row>
    <row r="426" spans="1:4" ht="14.5" x14ac:dyDescent="0.35">
      <c r="A426"/>
      <c r="B426"/>
      <c r="C426"/>
      <c r="D426"/>
    </row>
    <row r="427" spans="1:4" ht="14.5" x14ac:dyDescent="0.35">
      <c r="A427"/>
      <c r="B427"/>
      <c r="C427"/>
      <c r="D427"/>
    </row>
    <row r="428" spans="1:4" ht="14.5" x14ac:dyDescent="0.35">
      <c r="A428"/>
      <c r="B428"/>
      <c r="C428"/>
      <c r="D428"/>
    </row>
    <row r="429" spans="1:4" ht="14.5" x14ac:dyDescent="0.35">
      <c r="A429"/>
      <c r="B429"/>
      <c r="C429"/>
      <c r="D429"/>
    </row>
    <row r="430" spans="1:4" ht="14.5" x14ac:dyDescent="0.35">
      <c r="A430"/>
      <c r="B430"/>
      <c r="C430"/>
      <c r="D430"/>
    </row>
    <row r="431" spans="1:4" ht="14.5" x14ac:dyDescent="0.35">
      <c r="A431"/>
      <c r="B431"/>
      <c r="C431"/>
      <c r="D431"/>
    </row>
    <row r="432" spans="1:4" ht="14.5" x14ac:dyDescent="0.35">
      <c r="A432"/>
      <c r="B432"/>
      <c r="C432"/>
      <c r="D432"/>
    </row>
    <row r="433" spans="1:4" ht="14.5" x14ac:dyDescent="0.35">
      <c r="A433"/>
      <c r="B433"/>
      <c r="C433"/>
      <c r="D433"/>
    </row>
    <row r="434" spans="1:4" ht="14.5" x14ac:dyDescent="0.35">
      <c r="A434"/>
      <c r="B434"/>
      <c r="C434"/>
      <c r="D434"/>
    </row>
    <row r="435" spans="1:4" ht="14.5" x14ac:dyDescent="0.35">
      <c r="A435"/>
      <c r="B435"/>
      <c r="C435"/>
      <c r="D435"/>
    </row>
    <row r="436" spans="1:4" ht="14.5" x14ac:dyDescent="0.35">
      <c r="A436"/>
      <c r="B436"/>
      <c r="C436"/>
      <c r="D436"/>
    </row>
    <row r="437" spans="1:4" ht="14.5" x14ac:dyDescent="0.35">
      <c r="A437"/>
      <c r="B437"/>
      <c r="C437"/>
      <c r="D437"/>
    </row>
    <row r="438" spans="1:4" ht="14.5" x14ac:dyDescent="0.35">
      <c r="A438"/>
      <c r="B438"/>
      <c r="C438"/>
      <c r="D438"/>
    </row>
    <row r="439" spans="1:4" ht="14.5" x14ac:dyDescent="0.35">
      <c r="A439"/>
      <c r="B439"/>
      <c r="C439"/>
      <c r="D439"/>
    </row>
    <row r="440" spans="1:4" ht="14.5" x14ac:dyDescent="0.35">
      <c r="A440"/>
      <c r="B440"/>
      <c r="C440"/>
      <c r="D440"/>
    </row>
    <row r="441" spans="1:4" ht="14.5" x14ac:dyDescent="0.35">
      <c r="A441"/>
      <c r="B441"/>
      <c r="C441"/>
      <c r="D441"/>
    </row>
    <row r="442" spans="1:4" ht="14.5" x14ac:dyDescent="0.35">
      <c r="A442"/>
      <c r="B442"/>
      <c r="C442"/>
      <c r="D442"/>
    </row>
    <row r="443" spans="1:4" ht="14.5" x14ac:dyDescent="0.35">
      <c r="A443"/>
      <c r="B443"/>
      <c r="C443"/>
      <c r="D443"/>
    </row>
    <row r="444" spans="1:4" ht="14.5" x14ac:dyDescent="0.35">
      <c r="A444"/>
      <c r="B444"/>
      <c r="C444"/>
      <c r="D444"/>
    </row>
    <row r="445" spans="1:4" ht="14.5" x14ac:dyDescent="0.35">
      <c r="A445"/>
      <c r="B445"/>
      <c r="C445"/>
      <c r="D445"/>
    </row>
    <row r="446" spans="1:4" ht="14.5" x14ac:dyDescent="0.35">
      <c r="A446"/>
      <c r="B446"/>
      <c r="C446"/>
      <c r="D446"/>
    </row>
    <row r="447" spans="1:4" ht="14.5" x14ac:dyDescent="0.35">
      <c r="A447"/>
      <c r="B447"/>
      <c r="C447"/>
      <c r="D447"/>
    </row>
    <row r="448" spans="1:4" ht="14.5" x14ac:dyDescent="0.35">
      <c r="A448"/>
      <c r="B448"/>
      <c r="C448"/>
      <c r="D448"/>
    </row>
    <row r="449" spans="1:4" ht="14.5" x14ac:dyDescent="0.35">
      <c r="A449"/>
      <c r="B449"/>
      <c r="C449"/>
      <c r="D449"/>
    </row>
    <row r="450" spans="1:4" ht="14.5" x14ac:dyDescent="0.35">
      <c r="A450"/>
      <c r="B450"/>
      <c r="C450"/>
      <c r="D450"/>
    </row>
    <row r="451" spans="1:4" ht="14.5" x14ac:dyDescent="0.35">
      <c r="A451"/>
      <c r="B451"/>
      <c r="C451"/>
      <c r="D451"/>
    </row>
    <row r="452" spans="1:4" ht="14.5" x14ac:dyDescent="0.35">
      <c r="A452"/>
      <c r="B452"/>
      <c r="C452"/>
      <c r="D452"/>
    </row>
    <row r="453" spans="1:4" ht="14.5" x14ac:dyDescent="0.35">
      <c r="A453"/>
      <c r="B453"/>
      <c r="C453"/>
      <c r="D453"/>
    </row>
    <row r="454" spans="1:4" ht="14.5" x14ac:dyDescent="0.35">
      <c r="A454"/>
      <c r="B454"/>
      <c r="C454"/>
      <c r="D454"/>
    </row>
    <row r="455" spans="1:4" ht="14.5" x14ac:dyDescent="0.35">
      <c r="A455"/>
      <c r="B455"/>
      <c r="C455"/>
      <c r="D455"/>
    </row>
    <row r="456" spans="1:4" ht="14.5" x14ac:dyDescent="0.35">
      <c r="A456"/>
      <c r="B456"/>
      <c r="C456"/>
      <c r="D456"/>
    </row>
    <row r="457" spans="1:4" ht="14.5" x14ac:dyDescent="0.35">
      <c r="A457"/>
      <c r="B457"/>
      <c r="C457"/>
      <c r="D457"/>
    </row>
    <row r="458" spans="1:4" ht="14.5" x14ac:dyDescent="0.35">
      <c r="A458"/>
      <c r="B458"/>
      <c r="C458"/>
      <c r="D458"/>
    </row>
    <row r="459" spans="1:4" ht="14.5" x14ac:dyDescent="0.35">
      <c r="A459"/>
      <c r="B459"/>
      <c r="C459"/>
      <c r="D459"/>
    </row>
    <row r="460" spans="1:4" ht="14.5" x14ac:dyDescent="0.35">
      <c r="A460"/>
      <c r="B460"/>
      <c r="C460"/>
      <c r="D460"/>
    </row>
    <row r="461" spans="1:4" ht="14.5" x14ac:dyDescent="0.35">
      <c r="A461"/>
      <c r="B461"/>
      <c r="C461"/>
      <c r="D461"/>
    </row>
    <row r="462" spans="1:4" ht="14.5" x14ac:dyDescent="0.35">
      <c r="A462"/>
      <c r="B462"/>
      <c r="C462"/>
      <c r="D462"/>
    </row>
    <row r="463" spans="1:4" ht="14.5" x14ac:dyDescent="0.35">
      <c r="A463"/>
      <c r="B463"/>
      <c r="C463"/>
      <c r="D463"/>
    </row>
    <row r="464" spans="1:4" ht="14.5" x14ac:dyDescent="0.35">
      <c r="A464"/>
      <c r="B464"/>
      <c r="C464"/>
      <c r="D464"/>
    </row>
    <row r="465" spans="1:4" ht="14.5" x14ac:dyDescent="0.35">
      <c r="A465"/>
      <c r="B465"/>
      <c r="C465"/>
      <c r="D465"/>
    </row>
    <row r="466" spans="1:4" ht="14.5" x14ac:dyDescent="0.35">
      <c r="A466"/>
      <c r="B466"/>
      <c r="C466"/>
      <c r="D466"/>
    </row>
    <row r="467" spans="1:4" ht="14.5" x14ac:dyDescent="0.35">
      <c r="A467"/>
      <c r="B467"/>
      <c r="C467"/>
      <c r="D467"/>
    </row>
    <row r="468" spans="1:4" ht="14.5" x14ac:dyDescent="0.35">
      <c r="A468"/>
      <c r="B468"/>
      <c r="C468"/>
      <c r="D468"/>
    </row>
    <row r="469" spans="1:4" ht="14.5" x14ac:dyDescent="0.35">
      <c r="A469"/>
      <c r="B469"/>
      <c r="C469"/>
      <c r="D469"/>
    </row>
    <row r="470" spans="1:4" ht="14.5" x14ac:dyDescent="0.35">
      <c r="A470"/>
      <c r="B470"/>
      <c r="C470"/>
      <c r="D470"/>
    </row>
    <row r="471" spans="1:4" ht="14.5" x14ac:dyDescent="0.35">
      <c r="A471"/>
      <c r="B471"/>
      <c r="C471"/>
      <c r="D471"/>
    </row>
    <row r="472" spans="1:4" ht="14.5" x14ac:dyDescent="0.35">
      <c r="A472"/>
      <c r="B472"/>
      <c r="C472"/>
      <c r="D472"/>
    </row>
    <row r="473" spans="1:4" ht="14.5" x14ac:dyDescent="0.35">
      <c r="A473"/>
      <c r="B473"/>
      <c r="C473"/>
      <c r="D473"/>
    </row>
    <row r="474" spans="1:4" ht="14.5" x14ac:dyDescent="0.35">
      <c r="A474"/>
      <c r="B474"/>
      <c r="C474"/>
      <c r="D474"/>
    </row>
    <row r="475" spans="1:4" ht="14.5" x14ac:dyDescent="0.35">
      <c r="A475"/>
      <c r="B475"/>
      <c r="C475"/>
      <c r="D475"/>
    </row>
    <row r="476" spans="1:4" ht="14.5" x14ac:dyDescent="0.35">
      <c r="A476"/>
      <c r="B476"/>
      <c r="C476"/>
      <c r="D476"/>
    </row>
    <row r="477" spans="1:4" ht="14.5" x14ac:dyDescent="0.35">
      <c r="A477"/>
      <c r="B477"/>
      <c r="C477"/>
      <c r="D477"/>
    </row>
    <row r="478" spans="1:4" ht="14.5" x14ac:dyDescent="0.35">
      <c r="A478"/>
      <c r="B478"/>
      <c r="C478"/>
      <c r="D478"/>
    </row>
    <row r="479" spans="1:4" ht="14.5" x14ac:dyDescent="0.35">
      <c r="A479"/>
      <c r="B479"/>
      <c r="C479"/>
      <c r="D479"/>
    </row>
    <row r="480" spans="1:4" ht="14.5" x14ac:dyDescent="0.35">
      <c r="A480"/>
      <c r="B480"/>
      <c r="C480"/>
      <c r="D480"/>
    </row>
    <row r="481" spans="1:4" ht="14.5" x14ac:dyDescent="0.35">
      <c r="A481"/>
      <c r="B481"/>
      <c r="C481"/>
      <c r="D481"/>
    </row>
    <row r="482" spans="1:4" ht="14.5" x14ac:dyDescent="0.35">
      <c r="A482"/>
      <c r="B482"/>
      <c r="C482"/>
      <c r="D482"/>
    </row>
    <row r="483" spans="1:4" ht="14.5" x14ac:dyDescent="0.35">
      <c r="A483"/>
      <c r="B483"/>
      <c r="C483"/>
      <c r="D483"/>
    </row>
    <row r="484" spans="1:4" ht="14.5" x14ac:dyDescent="0.35">
      <c r="A484"/>
      <c r="B484"/>
      <c r="C484"/>
      <c r="D484"/>
    </row>
    <row r="485" spans="1:4" ht="14.5" x14ac:dyDescent="0.35">
      <c r="A485"/>
      <c r="B485"/>
      <c r="C485"/>
      <c r="D485"/>
    </row>
    <row r="486" spans="1:4" ht="14.5" x14ac:dyDescent="0.35">
      <c r="A486"/>
      <c r="B486"/>
      <c r="C486"/>
      <c r="D486"/>
    </row>
    <row r="487" spans="1:4" ht="14.5" x14ac:dyDescent="0.35">
      <c r="A487"/>
      <c r="B487"/>
      <c r="C487"/>
      <c r="D487"/>
    </row>
    <row r="488" spans="1:4" ht="14.5" x14ac:dyDescent="0.35">
      <c r="A488"/>
      <c r="B488"/>
      <c r="C488"/>
      <c r="D488"/>
    </row>
    <row r="489" spans="1:4" ht="14.5" x14ac:dyDescent="0.35">
      <c r="A489"/>
      <c r="B489"/>
      <c r="C489"/>
      <c r="D489"/>
    </row>
    <row r="490" spans="1:4" ht="14.5" x14ac:dyDescent="0.35">
      <c r="A490"/>
      <c r="B490"/>
      <c r="C490"/>
      <c r="D490"/>
    </row>
    <row r="491" spans="1:4" ht="14.5" x14ac:dyDescent="0.35">
      <c r="A491"/>
      <c r="B491"/>
      <c r="C491"/>
      <c r="D491"/>
    </row>
    <row r="492" spans="1:4" ht="14.5" x14ac:dyDescent="0.35">
      <c r="A492"/>
      <c r="B492"/>
      <c r="C492"/>
      <c r="D492"/>
    </row>
    <row r="493" spans="1:4" ht="14.5" x14ac:dyDescent="0.35">
      <c r="A493"/>
      <c r="B493"/>
      <c r="C493"/>
      <c r="D493"/>
    </row>
    <row r="494" spans="1:4" ht="14.5" x14ac:dyDescent="0.35">
      <c r="A494"/>
      <c r="B494"/>
      <c r="C494"/>
      <c r="D494"/>
    </row>
    <row r="495" spans="1:4" ht="14.5" x14ac:dyDescent="0.35">
      <c r="A495"/>
      <c r="B495"/>
      <c r="C495"/>
      <c r="D495"/>
    </row>
    <row r="496" spans="1:4" ht="14.5" x14ac:dyDescent="0.35">
      <c r="A496"/>
      <c r="B496"/>
      <c r="C496"/>
      <c r="D496"/>
    </row>
    <row r="497" spans="1:4" ht="14.5" x14ac:dyDescent="0.35">
      <c r="A497"/>
      <c r="B497"/>
      <c r="C497"/>
      <c r="D497"/>
    </row>
    <row r="498" spans="1:4" ht="14.5" x14ac:dyDescent="0.35">
      <c r="A498"/>
      <c r="B498"/>
      <c r="C498"/>
      <c r="D498"/>
    </row>
    <row r="499" spans="1:4" ht="14.5" x14ac:dyDescent="0.35">
      <c r="A499"/>
      <c r="B499"/>
      <c r="C499"/>
      <c r="D499"/>
    </row>
    <row r="500" spans="1:4" ht="14.5" x14ac:dyDescent="0.35">
      <c r="A500"/>
      <c r="B500"/>
      <c r="C500"/>
      <c r="D500"/>
    </row>
    <row r="501" spans="1:4" ht="14.5" x14ac:dyDescent="0.35">
      <c r="A501"/>
      <c r="B501"/>
      <c r="C501"/>
      <c r="D501"/>
    </row>
    <row r="502" spans="1:4" ht="14.5" x14ac:dyDescent="0.35">
      <c r="A502"/>
      <c r="B502"/>
      <c r="C502"/>
      <c r="D502"/>
    </row>
    <row r="503" spans="1:4" ht="14.5" x14ac:dyDescent="0.35">
      <c r="A503"/>
      <c r="B503"/>
      <c r="C503"/>
      <c r="D503"/>
    </row>
    <row r="504" spans="1:4" ht="14.5" x14ac:dyDescent="0.35">
      <c r="A504"/>
      <c r="B504"/>
      <c r="C504"/>
      <c r="D504"/>
    </row>
    <row r="505" spans="1:4" ht="14.5" x14ac:dyDescent="0.35">
      <c r="A505"/>
      <c r="B505"/>
      <c r="C505"/>
      <c r="D505"/>
    </row>
    <row r="506" spans="1:4" ht="14.5" x14ac:dyDescent="0.35">
      <c r="A506"/>
      <c r="B506"/>
      <c r="C506"/>
      <c r="D506"/>
    </row>
    <row r="507" spans="1:4" ht="14.5" x14ac:dyDescent="0.35">
      <c r="A507"/>
      <c r="B507"/>
      <c r="C507"/>
      <c r="D507"/>
    </row>
    <row r="508" spans="1:4" ht="14.5" x14ac:dyDescent="0.35">
      <c r="A508"/>
      <c r="B508"/>
      <c r="C508"/>
      <c r="D508"/>
    </row>
    <row r="509" spans="1:4" ht="14.5" x14ac:dyDescent="0.35">
      <c r="A509"/>
      <c r="B509"/>
      <c r="C509"/>
      <c r="D509"/>
    </row>
    <row r="510" spans="1:4" ht="14.5" x14ac:dyDescent="0.35">
      <c r="A510"/>
      <c r="B510"/>
      <c r="C510"/>
      <c r="D510"/>
    </row>
    <row r="511" spans="1:4" ht="14.5" x14ac:dyDescent="0.35">
      <c r="A511"/>
      <c r="B511"/>
      <c r="C511"/>
      <c r="D511"/>
    </row>
    <row r="512" spans="1:4" ht="14.5" x14ac:dyDescent="0.35">
      <c r="A512"/>
      <c r="B512"/>
      <c r="C512"/>
      <c r="D512"/>
    </row>
    <row r="513" spans="1:4" ht="14.5" x14ac:dyDescent="0.35">
      <c r="A513"/>
      <c r="B513"/>
      <c r="C513"/>
      <c r="D513"/>
    </row>
    <row r="514" spans="1:4" ht="14.5" x14ac:dyDescent="0.35">
      <c r="A514"/>
      <c r="B514"/>
      <c r="C514"/>
      <c r="D514"/>
    </row>
    <row r="515" spans="1:4" ht="14.5" x14ac:dyDescent="0.35">
      <c r="A515"/>
      <c r="B515"/>
      <c r="C515"/>
      <c r="D515"/>
    </row>
    <row r="516" spans="1:4" ht="14.5" x14ac:dyDescent="0.35">
      <c r="A516"/>
      <c r="B516"/>
      <c r="C516"/>
      <c r="D516"/>
    </row>
    <row r="517" spans="1:4" ht="14.5" x14ac:dyDescent="0.35">
      <c r="A517"/>
      <c r="B517"/>
      <c r="C517"/>
      <c r="D517"/>
    </row>
    <row r="518" spans="1:4" ht="14.5" x14ac:dyDescent="0.35">
      <c r="A518"/>
      <c r="B518"/>
      <c r="C518"/>
      <c r="D518"/>
    </row>
    <row r="519" spans="1:4" ht="14.5" x14ac:dyDescent="0.35">
      <c r="A519"/>
      <c r="B519"/>
      <c r="C519"/>
      <c r="D519"/>
    </row>
    <row r="520" spans="1:4" ht="14.5" x14ac:dyDescent="0.35">
      <c r="A520"/>
      <c r="B520"/>
      <c r="C520"/>
      <c r="D520"/>
    </row>
    <row r="521" spans="1:4" ht="14.5" x14ac:dyDescent="0.35">
      <c r="A521"/>
      <c r="B521"/>
      <c r="C521"/>
      <c r="D521"/>
    </row>
    <row r="522" spans="1:4" ht="14.5" x14ac:dyDescent="0.35">
      <c r="A522"/>
      <c r="B522"/>
      <c r="C522"/>
      <c r="D522"/>
    </row>
    <row r="523" spans="1:4" ht="14.5" x14ac:dyDescent="0.35">
      <c r="A523"/>
      <c r="B523"/>
      <c r="C523"/>
      <c r="D523"/>
    </row>
    <row r="524" spans="1:4" ht="14.5" x14ac:dyDescent="0.35">
      <c r="A524"/>
      <c r="B524"/>
      <c r="C524"/>
      <c r="D524"/>
    </row>
    <row r="525" spans="1:4" ht="14.5" x14ac:dyDescent="0.35">
      <c r="A525"/>
      <c r="B525"/>
      <c r="C525"/>
      <c r="D525"/>
    </row>
    <row r="526" spans="1:4" ht="14.5" x14ac:dyDescent="0.35">
      <c r="A526"/>
      <c r="B526"/>
      <c r="C526"/>
      <c r="D526"/>
    </row>
    <row r="527" spans="1:4" ht="14.5" x14ac:dyDescent="0.35">
      <c r="A527"/>
      <c r="B527"/>
      <c r="C527"/>
      <c r="D527"/>
    </row>
    <row r="528" spans="1:4" ht="14.5" x14ac:dyDescent="0.35">
      <c r="A528"/>
      <c r="B528"/>
      <c r="C528"/>
      <c r="D528"/>
    </row>
    <row r="529" spans="1:4" ht="14.5" x14ac:dyDescent="0.35">
      <c r="A529"/>
      <c r="B529"/>
      <c r="C529"/>
      <c r="D529"/>
    </row>
    <row r="530" spans="1:4" ht="14.5" x14ac:dyDescent="0.35">
      <c r="A530"/>
      <c r="B530"/>
      <c r="C530"/>
      <c r="D530"/>
    </row>
    <row r="531" spans="1:4" ht="14.5" x14ac:dyDescent="0.35">
      <c r="A531"/>
      <c r="B531"/>
      <c r="C531"/>
      <c r="D531"/>
    </row>
    <row r="532" spans="1:4" ht="14.5" x14ac:dyDescent="0.35">
      <c r="A532"/>
      <c r="B532"/>
      <c r="C532"/>
      <c r="D532"/>
    </row>
    <row r="533" spans="1:4" ht="14.5" x14ac:dyDescent="0.35">
      <c r="A533"/>
      <c r="B533"/>
      <c r="C533"/>
      <c r="D533"/>
    </row>
    <row r="534" spans="1:4" ht="14.5" x14ac:dyDescent="0.35">
      <c r="A534"/>
      <c r="B534"/>
      <c r="C534"/>
      <c r="D534"/>
    </row>
    <row r="535" spans="1:4" ht="14.5" x14ac:dyDescent="0.35">
      <c r="A535"/>
      <c r="B535"/>
      <c r="C535"/>
      <c r="D535"/>
    </row>
    <row r="536" spans="1:4" ht="14.5" x14ac:dyDescent="0.35">
      <c r="A536"/>
      <c r="B536"/>
      <c r="C536"/>
      <c r="D536"/>
    </row>
    <row r="537" spans="1:4" ht="14.5" x14ac:dyDescent="0.35">
      <c r="A537"/>
      <c r="B537"/>
      <c r="C537"/>
      <c r="D537"/>
    </row>
    <row r="538" spans="1:4" ht="14.5" x14ac:dyDescent="0.35">
      <c r="A538"/>
      <c r="B538"/>
      <c r="C538"/>
      <c r="D538"/>
    </row>
    <row r="539" spans="1:4" ht="14.5" x14ac:dyDescent="0.35">
      <c r="A539"/>
      <c r="B539"/>
      <c r="C539"/>
      <c r="D539"/>
    </row>
    <row r="540" spans="1:4" ht="14.5" x14ac:dyDescent="0.35">
      <c r="A540"/>
      <c r="B540"/>
      <c r="C540"/>
      <c r="D540"/>
    </row>
    <row r="541" spans="1:4" ht="14.5" x14ac:dyDescent="0.35">
      <c r="A541"/>
      <c r="B541"/>
      <c r="C541"/>
      <c r="D541"/>
    </row>
    <row r="542" spans="1:4" ht="14.5" x14ac:dyDescent="0.35">
      <c r="A542"/>
      <c r="B542"/>
      <c r="C542"/>
      <c r="D542"/>
    </row>
    <row r="543" spans="1:4" ht="14.5" x14ac:dyDescent="0.35">
      <c r="A543"/>
      <c r="B543"/>
      <c r="C543"/>
      <c r="D543"/>
    </row>
    <row r="544" spans="1:4" ht="14.5" x14ac:dyDescent="0.35">
      <c r="A544"/>
      <c r="B544"/>
      <c r="C544"/>
      <c r="D544"/>
    </row>
    <row r="545" spans="1:4" ht="14.5" x14ac:dyDescent="0.35">
      <c r="A545"/>
      <c r="B545"/>
      <c r="C545"/>
      <c r="D545"/>
    </row>
    <row r="546" spans="1:4" ht="14.5" x14ac:dyDescent="0.35">
      <c r="A546"/>
      <c r="B546"/>
      <c r="C546"/>
      <c r="D546"/>
    </row>
    <row r="547" spans="1:4" ht="14.5" x14ac:dyDescent="0.35">
      <c r="A547"/>
      <c r="B547"/>
      <c r="C547"/>
      <c r="D547"/>
    </row>
    <row r="548" spans="1:4" ht="14.5" x14ac:dyDescent="0.35">
      <c r="A548"/>
      <c r="B548"/>
      <c r="C548"/>
      <c r="D548"/>
    </row>
    <row r="549" spans="1:4" ht="14.5" x14ac:dyDescent="0.35">
      <c r="A549"/>
      <c r="B549"/>
      <c r="C549"/>
      <c r="D549"/>
    </row>
    <row r="550" spans="1:4" ht="14.5" x14ac:dyDescent="0.35">
      <c r="A550"/>
      <c r="B550"/>
      <c r="C550"/>
      <c r="D550"/>
    </row>
    <row r="551" spans="1:4" ht="14.5" x14ac:dyDescent="0.35">
      <c r="A551"/>
      <c r="B551"/>
      <c r="C551"/>
      <c r="D551"/>
    </row>
    <row r="552" spans="1:4" ht="14.5" x14ac:dyDescent="0.35">
      <c r="A552"/>
      <c r="B552"/>
      <c r="C552"/>
      <c r="D552"/>
    </row>
    <row r="553" spans="1:4" ht="14.5" x14ac:dyDescent="0.35">
      <c r="A553"/>
      <c r="B553"/>
      <c r="C553"/>
      <c r="D553"/>
    </row>
    <row r="554" spans="1:4" ht="14.5" x14ac:dyDescent="0.35">
      <c r="A554"/>
      <c r="B554"/>
      <c r="C554"/>
      <c r="D554"/>
    </row>
    <row r="555" spans="1:4" ht="14.5" x14ac:dyDescent="0.35">
      <c r="A555"/>
      <c r="B555"/>
      <c r="C555"/>
      <c r="D555"/>
    </row>
    <row r="556" spans="1:4" ht="14.5" x14ac:dyDescent="0.35">
      <c r="A556"/>
      <c r="B556"/>
      <c r="C556"/>
      <c r="D556"/>
    </row>
    <row r="557" spans="1:4" ht="14.5" x14ac:dyDescent="0.35">
      <c r="A557"/>
      <c r="B557"/>
      <c r="C557"/>
      <c r="D557"/>
    </row>
    <row r="558" spans="1:4" ht="14.5" x14ac:dyDescent="0.35">
      <c r="A558"/>
      <c r="B558"/>
      <c r="C558"/>
      <c r="D558"/>
    </row>
    <row r="559" spans="1:4" ht="14.5" x14ac:dyDescent="0.35">
      <c r="A559"/>
      <c r="B559"/>
      <c r="C559"/>
      <c r="D559"/>
    </row>
    <row r="560" spans="1:4" ht="14.5" x14ac:dyDescent="0.35">
      <c r="A560"/>
      <c r="B560"/>
      <c r="C560"/>
      <c r="D560"/>
    </row>
    <row r="561" spans="1:4" ht="14.5" x14ac:dyDescent="0.35">
      <c r="A561"/>
      <c r="B561"/>
      <c r="C561"/>
      <c r="D561"/>
    </row>
    <row r="562" spans="1:4" ht="14.5" x14ac:dyDescent="0.35">
      <c r="A562"/>
      <c r="B562"/>
      <c r="C562"/>
      <c r="D562"/>
    </row>
    <row r="563" spans="1:4" ht="14.5" x14ac:dyDescent="0.35">
      <c r="A563"/>
      <c r="B563"/>
      <c r="C563"/>
      <c r="D563"/>
    </row>
    <row r="564" spans="1:4" ht="14.5" x14ac:dyDescent="0.35">
      <c r="A564"/>
      <c r="B564"/>
      <c r="C564"/>
      <c r="D564"/>
    </row>
    <row r="565" spans="1:4" ht="14.5" x14ac:dyDescent="0.35">
      <c r="A565"/>
      <c r="B565"/>
      <c r="C565"/>
      <c r="D565"/>
    </row>
    <row r="566" spans="1:4" ht="14.5" x14ac:dyDescent="0.35">
      <c r="A566"/>
      <c r="B566"/>
      <c r="C566"/>
      <c r="D566"/>
    </row>
    <row r="567" spans="1:4" ht="14.5" x14ac:dyDescent="0.35">
      <c r="A567"/>
      <c r="B567"/>
      <c r="C567"/>
      <c r="D567"/>
    </row>
    <row r="568" spans="1:4" ht="14.5" x14ac:dyDescent="0.35">
      <c r="A568"/>
      <c r="B568"/>
      <c r="C568"/>
      <c r="D568"/>
    </row>
    <row r="569" spans="1:4" ht="14.5" x14ac:dyDescent="0.35">
      <c r="A569"/>
      <c r="B569"/>
      <c r="C569"/>
      <c r="D569"/>
    </row>
    <row r="570" spans="1:4" ht="14.5" x14ac:dyDescent="0.35">
      <c r="A570"/>
      <c r="B570"/>
      <c r="C570"/>
      <c r="D570"/>
    </row>
    <row r="571" spans="1:4" ht="14.5" x14ac:dyDescent="0.35">
      <c r="A571"/>
      <c r="B571"/>
      <c r="C571"/>
      <c r="D571"/>
    </row>
    <row r="572" spans="1:4" ht="14.5" x14ac:dyDescent="0.35">
      <c r="A572"/>
      <c r="B572"/>
      <c r="C572"/>
      <c r="D572"/>
    </row>
    <row r="573" spans="1:4" ht="14.5" x14ac:dyDescent="0.35">
      <c r="A573"/>
      <c r="B573"/>
      <c r="C573"/>
      <c r="D573"/>
    </row>
    <row r="574" spans="1:4" ht="14.5" x14ac:dyDescent="0.35">
      <c r="A574"/>
      <c r="B574"/>
      <c r="C574"/>
      <c r="D574"/>
    </row>
    <row r="575" spans="1:4" ht="14.5" x14ac:dyDescent="0.35">
      <c r="A575"/>
      <c r="B575"/>
      <c r="C575"/>
      <c r="D575"/>
    </row>
    <row r="576" spans="1:4" ht="14.5" x14ac:dyDescent="0.35">
      <c r="A576"/>
      <c r="B576"/>
      <c r="C576"/>
      <c r="D576"/>
    </row>
    <row r="577" spans="1:4" ht="14.5" x14ac:dyDescent="0.35">
      <c r="A577"/>
      <c r="B577"/>
      <c r="C577"/>
      <c r="D577"/>
    </row>
    <row r="578" spans="1:4" ht="14.5" x14ac:dyDescent="0.35">
      <c r="A578"/>
      <c r="B578"/>
      <c r="C578"/>
      <c r="D578"/>
    </row>
    <row r="579" spans="1:4" ht="14.5" x14ac:dyDescent="0.35">
      <c r="A579"/>
      <c r="B579"/>
      <c r="C579"/>
      <c r="D579"/>
    </row>
    <row r="580" spans="1:4" ht="14.5" x14ac:dyDescent="0.35">
      <c r="A580"/>
      <c r="B580"/>
      <c r="C580"/>
      <c r="D580"/>
    </row>
    <row r="581" spans="1:4" ht="14.5" x14ac:dyDescent="0.35">
      <c r="A581"/>
      <c r="B581"/>
      <c r="C581"/>
      <c r="D581"/>
    </row>
    <row r="582" spans="1:4" ht="14.5" x14ac:dyDescent="0.35">
      <c r="A582"/>
      <c r="B582"/>
      <c r="C582"/>
      <c r="D582"/>
    </row>
    <row r="583" spans="1:4" ht="14.5" x14ac:dyDescent="0.35">
      <c r="A583"/>
      <c r="B583"/>
      <c r="C583"/>
      <c r="D583"/>
    </row>
    <row r="584" spans="1:4" ht="14.5" x14ac:dyDescent="0.35">
      <c r="A584"/>
      <c r="B584"/>
      <c r="C584"/>
      <c r="D584"/>
    </row>
    <row r="585" spans="1:4" ht="14.5" x14ac:dyDescent="0.35">
      <c r="A585"/>
      <c r="B585"/>
      <c r="C585"/>
      <c r="D585"/>
    </row>
    <row r="586" spans="1:4" ht="14.5" x14ac:dyDescent="0.35">
      <c r="A586"/>
      <c r="B586"/>
      <c r="C586"/>
      <c r="D586"/>
    </row>
    <row r="587" spans="1:4" ht="14.5" x14ac:dyDescent="0.35">
      <c r="A587"/>
      <c r="B587"/>
      <c r="C587"/>
      <c r="D587"/>
    </row>
    <row r="588" spans="1:4" ht="14.5" x14ac:dyDescent="0.35">
      <c r="A588"/>
      <c r="B588"/>
      <c r="C588"/>
      <c r="D588"/>
    </row>
    <row r="589" spans="1:4" ht="14.5" x14ac:dyDescent="0.35">
      <c r="A589"/>
      <c r="B589"/>
      <c r="C589"/>
      <c r="D589"/>
    </row>
    <row r="590" spans="1:4" ht="14.5" x14ac:dyDescent="0.35">
      <c r="A590"/>
      <c r="B590"/>
      <c r="C590"/>
      <c r="D590"/>
    </row>
    <row r="591" spans="1:4" ht="14.5" x14ac:dyDescent="0.35">
      <c r="A591"/>
      <c r="B591"/>
      <c r="C591"/>
      <c r="D591"/>
    </row>
    <row r="592" spans="1:4" ht="14.5" x14ac:dyDescent="0.35">
      <c r="A592"/>
      <c r="B592"/>
      <c r="C592"/>
      <c r="D592"/>
    </row>
    <row r="593" spans="1:4" ht="14.5" x14ac:dyDescent="0.35">
      <c r="A593"/>
      <c r="B593"/>
      <c r="C593"/>
      <c r="D593"/>
    </row>
    <row r="594" spans="1:4" ht="14.5" x14ac:dyDescent="0.35">
      <c r="A594"/>
      <c r="B594"/>
      <c r="C594"/>
      <c r="D594"/>
    </row>
    <row r="595" spans="1:4" ht="14.5" x14ac:dyDescent="0.35">
      <c r="A595"/>
      <c r="B595"/>
      <c r="C595"/>
      <c r="D595"/>
    </row>
    <row r="596" spans="1:4" ht="14.5" x14ac:dyDescent="0.35">
      <c r="A596"/>
      <c r="B596"/>
      <c r="C596"/>
      <c r="D596"/>
    </row>
    <row r="597" spans="1:4" ht="14.5" x14ac:dyDescent="0.35">
      <c r="A597"/>
      <c r="B597"/>
      <c r="C597"/>
      <c r="D597"/>
    </row>
    <row r="598" spans="1:4" ht="14.5" x14ac:dyDescent="0.35">
      <c r="A598"/>
      <c r="B598"/>
      <c r="C598"/>
      <c r="D598"/>
    </row>
    <row r="599" spans="1:4" ht="14.5" x14ac:dyDescent="0.35">
      <c r="A599"/>
      <c r="B599"/>
      <c r="C599"/>
      <c r="D599"/>
    </row>
    <row r="600" spans="1:4" ht="14.5" x14ac:dyDescent="0.35">
      <c r="A600"/>
      <c r="B600"/>
      <c r="C600"/>
      <c r="D600"/>
    </row>
    <row r="601" spans="1:4" ht="14.5" x14ac:dyDescent="0.35">
      <c r="A601"/>
      <c r="B601"/>
      <c r="C601"/>
      <c r="D601"/>
    </row>
    <row r="602" spans="1:4" ht="14.5" x14ac:dyDescent="0.35">
      <c r="A602"/>
      <c r="B602"/>
      <c r="C602"/>
      <c r="D602"/>
    </row>
    <row r="603" spans="1:4" ht="14.5" x14ac:dyDescent="0.35">
      <c r="A603"/>
      <c r="B603"/>
      <c r="C603"/>
      <c r="D603"/>
    </row>
    <row r="604" spans="1:4" ht="14.5" x14ac:dyDescent="0.35">
      <c r="A604"/>
      <c r="B604"/>
      <c r="C604"/>
      <c r="D604"/>
    </row>
    <row r="605" spans="1:4" ht="14.5" x14ac:dyDescent="0.35">
      <c r="A605"/>
      <c r="B605"/>
      <c r="C605"/>
      <c r="D605"/>
    </row>
    <row r="606" spans="1:4" ht="14.5" x14ac:dyDescent="0.35">
      <c r="A606"/>
      <c r="B606"/>
      <c r="C606"/>
      <c r="D606"/>
    </row>
    <row r="607" spans="1:4" ht="14.5" x14ac:dyDescent="0.35">
      <c r="A607"/>
      <c r="B607"/>
      <c r="C607"/>
      <c r="D607"/>
    </row>
    <row r="608" spans="1:4" ht="14.5" x14ac:dyDescent="0.35">
      <c r="A608"/>
      <c r="B608"/>
      <c r="C608"/>
      <c r="D608"/>
    </row>
    <row r="609" spans="1:4" ht="14.5" x14ac:dyDescent="0.35">
      <c r="A609"/>
      <c r="B609"/>
      <c r="C609"/>
      <c r="D609"/>
    </row>
    <row r="610" spans="1:4" ht="14.5" x14ac:dyDescent="0.35">
      <c r="A610"/>
      <c r="B610"/>
      <c r="C610"/>
      <c r="D610"/>
    </row>
    <row r="611" spans="1:4" ht="14.5" x14ac:dyDescent="0.35">
      <c r="A611"/>
      <c r="B611"/>
      <c r="C611"/>
      <c r="D611"/>
    </row>
    <row r="612" spans="1:4" ht="14.5" x14ac:dyDescent="0.35">
      <c r="A612"/>
      <c r="B612"/>
      <c r="C612"/>
      <c r="D612"/>
    </row>
    <row r="613" spans="1:4" ht="14.5" x14ac:dyDescent="0.35">
      <c r="A613"/>
      <c r="B613"/>
      <c r="C613"/>
      <c r="D613"/>
    </row>
    <row r="614" spans="1:4" ht="14.5" x14ac:dyDescent="0.35">
      <c r="A614"/>
      <c r="B614"/>
      <c r="C614"/>
      <c r="D614"/>
    </row>
    <row r="615" spans="1:4" ht="14.5" x14ac:dyDescent="0.35">
      <c r="A615"/>
      <c r="B615"/>
      <c r="C615"/>
      <c r="D615"/>
    </row>
    <row r="616" spans="1:4" ht="14.5" x14ac:dyDescent="0.35">
      <c r="A616"/>
      <c r="B616"/>
      <c r="C616"/>
      <c r="D616"/>
    </row>
    <row r="617" spans="1:4" ht="14.5" x14ac:dyDescent="0.35">
      <c r="A617"/>
      <c r="B617"/>
      <c r="C617"/>
      <c r="D617"/>
    </row>
    <row r="618" spans="1:4" ht="14.5" x14ac:dyDescent="0.35">
      <c r="A618"/>
      <c r="B618"/>
      <c r="C618"/>
      <c r="D618"/>
    </row>
    <row r="619" spans="1:4" ht="14.5" x14ac:dyDescent="0.35">
      <c r="A619"/>
      <c r="B619"/>
      <c r="C619"/>
      <c r="D619"/>
    </row>
    <row r="620" spans="1:4" ht="14.5" x14ac:dyDescent="0.35">
      <c r="A620"/>
      <c r="B620"/>
      <c r="C620"/>
      <c r="D620"/>
    </row>
    <row r="621" spans="1:4" ht="14.5" x14ac:dyDescent="0.35">
      <c r="A621"/>
      <c r="B621"/>
      <c r="C621"/>
      <c r="D621"/>
    </row>
    <row r="622" spans="1:4" ht="14.5" x14ac:dyDescent="0.35">
      <c r="A622"/>
      <c r="B622"/>
      <c r="C622"/>
      <c r="D622"/>
    </row>
    <row r="623" spans="1:4" ht="14.5" x14ac:dyDescent="0.35">
      <c r="A623"/>
      <c r="B623"/>
      <c r="C623"/>
      <c r="D623"/>
    </row>
    <row r="624" spans="1:4" ht="14.5" x14ac:dyDescent="0.35">
      <c r="A624"/>
      <c r="B624"/>
      <c r="C624"/>
      <c r="D624"/>
    </row>
    <row r="625" spans="1:4" ht="14.5" x14ac:dyDescent="0.35">
      <c r="A625"/>
      <c r="B625"/>
      <c r="C625"/>
      <c r="D625"/>
    </row>
    <row r="626" spans="1:4" ht="14.5" x14ac:dyDescent="0.35">
      <c r="A626"/>
      <c r="B626"/>
      <c r="C626"/>
      <c r="D626"/>
    </row>
    <row r="627" spans="1:4" ht="14.5" x14ac:dyDescent="0.35">
      <c r="A627"/>
      <c r="B627"/>
      <c r="C627"/>
      <c r="D627"/>
    </row>
    <row r="628" spans="1:4" ht="14.5" x14ac:dyDescent="0.35">
      <c r="A628"/>
      <c r="B628"/>
      <c r="C628"/>
      <c r="D628"/>
    </row>
    <row r="629" spans="1:4" ht="14.5" x14ac:dyDescent="0.35">
      <c r="A629"/>
      <c r="B629"/>
      <c r="C629"/>
      <c r="D629"/>
    </row>
    <row r="630" spans="1:4" ht="14.5" x14ac:dyDescent="0.35">
      <c r="A630"/>
      <c r="B630"/>
      <c r="C630"/>
      <c r="D630"/>
    </row>
    <row r="631" spans="1:4" ht="14.5" x14ac:dyDescent="0.35">
      <c r="A631"/>
      <c r="B631"/>
      <c r="C631"/>
      <c r="D631"/>
    </row>
    <row r="632" spans="1:4" ht="14.5" x14ac:dyDescent="0.35">
      <c r="A632"/>
      <c r="B632"/>
      <c r="C632"/>
      <c r="D632"/>
    </row>
    <row r="633" spans="1:4" ht="14.5" x14ac:dyDescent="0.35">
      <c r="A633"/>
      <c r="B633"/>
      <c r="C633"/>
      <c r="D633"/>
    </row>
    <row r="634" spans="1:4" ht="14.5" x14ac:dyDescent="0.35">
      <c r="A634"/>
      <c r="B634"/>
      <c r="C634"/>
      <c r="D634"/>
    </row>
    <row r="635" spans="1:4" ht="14.5" x14ac:dyDescent="0.35">
      <c r="A635"/>
      <c r="B635"/>
      <c r="C635"/>
      <c r="D635"/>
    </row>
    <row r="636" spans="1:4" ht="14.5" x14ac:dyDescent="0.35">
      <c r="A636"/>
      <c r="B636"/>
      <c r="C636"/>
      <c r="D636"/>
    </row>
    <row r="637" spans="1:4" ht="14.5" x14ac:dyDescent="0.35">
      <c r="A637"/>
      <c r="B637"/>
      <c r="C637"/>
      <c r="D637"/>
    </row>
    <row r="638" spans="1:4" ht="14.5" x14ac:dyDescent="0.35">
      <c r="A638"/>
      <c r="B638"/>
      <c r="C638"/>
      <c r="D638"/>
    </row>
    <row r="639" spans="1:4" ht="14.5" x14ac:dyDescent="0.35">
      <c r="A639"/>
      <c r="B639"/>
      <c r="C639"/>
      <c r="D639"/>
    </row>
    <row r="640" spans="1:4" ht="14.5" x14ac:dyDescent="0.35">
      <c r="A640"/>
      <c r="B640"/>
      <c r="C640"/>
      <c r="D640"/>
    </row>
    <row r="641" spans="1:4" ht="14.5" x14ac:dyDescent="0.35">
      <c r="A641"/>
      <c r="B641"/>
      <c r="C641"/>
      <c r="D641"/>
    </row>
    <row r="642" spans="1:4" ht="14.5" x14ac:dyDescent="0.35">
      <c r="A642"/>
      <c r="B642"/>
      <c r="C642"/>
      <c r="D642"/>
    </row>
    <row r="643" spans="1:4" ht="14.5" x14ac:dyDescent="0.35">
      <c r="A643"/>
      <c r="B643"/>
      <c r="C643"/>
      <c r="D643"/>
    </row>
    <row r="644" spans="1:4" ht="14.5" x14ac:dyDescent="0.35">
      <c r="A644"/>
      <c r="B644"/>
      <c r="C644"/>
      <c r="D644"/>
    </row>
    <row r="645" spans="1:4" ht="14.5" x14ac:dyDescent="0.35">
      <c r="A645"/>
      <c r="B645"/>
      <c r="C645"/>
      <c r="D645"/>
    </row>
    <row r="646" spans="1:4" ht="14.5" x14ac:dyDescent="0.35">
      <c r="A646"/>
      <c r="B646"/>
      <c r="C646"/>
      <c r="D646"/>
    </row>
    <row r="647" spans="1:4" ht="14.5" x14ac:dyDescent="0.35">
      <c r="A647"/>
      <c r="B647"/>
      <c r="C647"/>
      <c r="D647"/>
    </row>
    <row r="648" spans="1:4" ht="14.5" x14ac:dyDescent="0.35">
      <c r="A648"/>
      <c r="B648"/>
      <c r="C648"/>
      <c r="D648"/>
    </row>
    <row r="649" spans="1:4" ht="14.5" x14ac:dyDescent="0.35">
      <c r="A649"/>
      <c r="B649"/>
      <c r="C649"/>
      <c r="D649"/>
    </row>
    <row r="650" spans="1:4" ht="14.5" x14ac:dyDescent="0.35">
      <c r="A650"/>
      <c r="B650"/>
      <c r="C650"/>
      <c r="D650"/>
    </row>
    <row r="651" spans="1:4" ht="14.5" x14ac:dyDescent="0.35">
      <c r="A651"/>
      <c r="B651"/>
      <c r="C651"/>
      <c r="D651"/>
    </row>
    <row r="652" spans="1:4" ht="14.5" x14ac:dyDescent="0.35">
      <c r="A652"/>
      <c r="B652"/>
      <c r="C652"/>
      <c r="D652"/>
    </row>
    <row r="653" spans="1:4" ht="14.5" x14ac:dyDescent="0.35">
      <c r="A653"/>
      <c r="B653"/>
      <c r="C653"/>
      <c r="D653"/>
    </row>
    <row r="654" spans="1:4" ht="14.5" x14ac:dyDescent="0.35">
      <c r="A654"/>
      <c r="B654"/>
      <c r="C654"/>
      <c r="D654"/>
    </row>
    <row r="655" spans="1:4" ht="14.5" x14ac:dyDescent="0.35">
      <c r="A655"/>
      <c r="B655"/>
      <c r="C655"/>
      <c r="D655"/>
    </row>
    <row r="656" spans="1:4" ht="14.5" x14ac:dyDescent="0.35">
      <c r="A656"/>
      <c r="B656"/>
      <c r="C656"/>
      <c r="D656"/>
    </row>
    <row r="657" spans="1:4" ht="14.5" x14ac:dyDescent="0.35">
      <c r="A657"/>
      <c r="B657"/>
      <c r="C657"/>
      <c r="D657"/>
    </row>
    <row r="658" spans="1:4" ht="14.5" x14ac:dyDescent="0.35">
      <c r="A658"/>
      <c r="B658"/>
      <c r="C658"/>
      <c r="D658"/>
    </row>
    <row r="659" spans="1:4" ht="14.5" x14ac:dyDescent="0.35">
      <c r="A659"/>
      <c r="B659"/>
      <c r="C659"/>
      <c r="D659"/>
    </row>
    <row r="660" spans="1:4" ht="14.5" x14ac:dyDescent="0.35">
      <c r="A660"/>
      <c r="B660"/>
      <c r="C660"/>
      <c r="D660"/>
    </row>
    <row r="661" spans="1:4" ht="14.5" x14ac:dyDescent="0.35">
      <c r="A661"/>
      <c r="B661"/>
      <c r="C661"/>
      <c r="D661"/>
    </row>
    <row r="662" spans="1:4" ht="14.5" x14ac:dyDescent="0.35">
      <c r="A662"/>
      <c r="B662"/>
      <c r="C662"/>
      <c r="D662"/>
    </row>
    <row r="663" spans="1:4" ht="14.5" x14ac:dyDescent="0.35">
      <c r="A663"/>
      <c r="B663"/>
      <c r="C663"/>
      <c r="D663"/>
    </row>
    <row r="664" spans="1:4" ht="14.5" x14ac:dyDescent="0.35">
      <c r="A664"/>
      <c r="B664"/>
      <c r="C664"/>
      <c r="D664"/>
    </row>
    <row r="665" spans="1:4" ht="14.5" x14ac:dyDescent="0.35">
      <c r="A665"/>
      <c r="B665"/>
      <c r="C665"/>
      <c r="D665"/>
    </row>
    <row r="666" spans="1:4" ht="14.5" x14ac:dyDescent="0.35">
      <c r="A666"/>
      <c r="B666"/>
      <c r="C666"/>
      <c r="D666"/>
    </row>
    <row r="667" spans="1:4" ht="14.5" x14ac:dyDescent="0.35">
      <c r="A667"/>
      <c r="B667"/>
      <c r="C667"/>
      <c r="D667"/>
    </row>
    <row r="668" spans="1:4" ht="14.5" x14ac:dyDescent="0.35">
      <c r="A668"/>
      <c r="B668"/>
      <c r="C668"/>
      <c r="D668"/>
    </row>
    <row r="669" spans="1:4" ht="14.5" x14ac:dyDescent="0.35">
      <c r="A669"/>
      <c r="B669"/>
      <c r="C669"/>
      <c r="D669"/>
    </row>
    <row r="670" spans="1:4" ht="14.5" x14ac:dyDescent="0.35">
      <c r="A670"/>
      <c r="B670"/>
      <c r="C670"/>
      <c r="D670"/>
    </row>
    <row r="671" spans="1:4" ht="14.5" x14ac:dyDescent="0.35">
      <c r="A671"/>
      <c r="B671"/>
      <c r="C671"/>
      <c r="D671"/>
    </row>
    <row r="672" spans="1:4" ht="14.5" x14ac:dyDescent="0.35">
      <c r="A672"/>
      <c r="B672"/>
      <c r="C672"/>
      <c r="D672"/>
    </row>
    <row r="673" spans="1:4" ht="14.5" x14ac:dyDescent="0.35">
      <c r="A673"/>
      <c r="B673"/>
      <c r="C673"/>
      <c r="D673"/>
    </row>
    <row r="674" spans="1:4" ht="14.5" x14ac:dyDescent="0.35">
      <c r="A674"/>
      <c r="B674"/>
      <c r="C674"/>
      <c r="D674"/>
    </row>
    <row r="675" spans="1:4" ht="14.5" x14ac:dyDescent="0.35">
      <c r="A675"/>
      <c r="B675"/>
      <c r="C675"/>
      <c r="D675"/>
    </row>
    <row r="676" spans="1:4" ht="14.5" x14ac:dyDescent="0.35">
      <c r="A676"/>
      <c r="B676"/>
      <c r="C676"/>
      <c r="D676"/>
    </row>
    <row r="677" spans="1:4" ht="14.5" x14ac:dyDescent="0.35">
      <c r="A677"/>
      <c r="B677"/>
      <c r="C677"/>
      <c r="D677"/>
    </row>
    <row r="678" spans="1:4" ht="14.5" x14ac:dyDescent="0.35">
      <c r="A678"/>
      <c r="B678"/>
      <c r="C678"/>
      <c r="D678"/>
    </row>
    <row r="679" spans="1:4" ht="14.5" x14ac:dyDescent="0.35">
      <c r="A679"/>
      <c r="B679"/>
      <c r="C679"/>
      <c r="D679"/>
    </row>
    <row r="680" spans="1:4" ht="14.5" x14ac:dyDescent="0.35">
      <c r="A680"/>
      <c r="B680"/>
      <c r="C680"/>
      <c r="D680"/>
    </row>
    <row r="681" spans="1:4" ht="14.5" x14ac:dyDescent="0.35">
      <c r="A681"/>
      <c r="B681"/>
      <c r="C681"/>
      <c r="D681"/>
    </row>
    <row r="682" spans="1:4" ht="14.5" x14ac:dyDescent="0.35">
      <c r="A682"/>
      <c r="B682"/>
      <c r="C682"/>
      <c r="D682"/>
    </row>
    <row r="683" spans="1:4" ht="14.5" x14ac:dyDescent="0.35">
      <c r="A683"/>
      <c r="B683"/>
      <c r="C683"/>
      <c r="D683"/>
    </row>
    <row r="684" spans="1:4" ht="14.5" x14ac:dyDescent="0.35">
      <c r="A684"/>
      <c r="B684"/>
      <c r="C684"/>
      <c r="D684"/>
    </row>
    <row r="685" spans="1:4" ht="14.5" x14ac:dyDescent="0.35">
      <c r="A685"/>
      <c r="B685"/>
      <c r="C685"/>
      <c r="D685"/>
    </row>
    <row r="686" spans="1:4" ht="14.5" x14ac:dyDescent="0.35">
      <c r="A686"/>
      <c r="B686"/>
      <c r="C686"/>
      <c r="D686"/>
    </row>
    <row r="687" spans="1:4" ht="14.5" x14ac:dyDescent="0.35">
      <c r="A687"/>
      <c r="B687"/>
      <c r="C687"/>
      <c r="D687"/>
    </row>
    <row r="688" spans="1:4" ht="14.5" x14ac:dyDescent="0.35">
      <c r="A688"/>
      <c r="B688"/>
      <c r="C688"/>
      <c r="D688"/>
    </row>
    <row r="689" spans="1:4" ht="14.5" x14ac:dyDescent="0.35">
      <c r="A689"/>
      <c r="B689"/>
      <c r="C689"/>
      <c r="D689"/>
    </row>
    <row r="690" spans="1:4" ht="14.5" x14ac:dyDescent="0.35">
      <c r="A690"/>
      <c r="B690"/>
      <c r="C690"/>
      <c r="D690"/>
    </row>
    <row r="691" spans="1:4" ht="14.5" x14ac:dyDescent="0.35">
      <c r="A691"/>
      <c r="B691"/>
      <c r="C691"/>
      <c r="D691"/>
    </row>
    <row r="692" spans="1:4" ht="14.5" x14ac:dyDescent="0.35">
      <c r="A692"/>
      <c r="B692"/>
      <c r="C692"/>
      <c r="D692"/>
    </row>
    <row r="693" spans="1:4" ht="14.5" x14ac:dyDescent="0.35">
      <c r="A693"/>
      <c r="B693"/>
      <c r="C693"/>
      <c r="D693"/>
    </row>
    <row r="694" spans="1:4" ht="14.5" x14ac:dyDescent="0.35">
      <c r="A694"/>
      <c r="B694"/>
      <c r="C694"/>
      <c r="D694"/>
    </row>
    <row r="695" spans="1:4" ht="14.5" x14ac:dyDescent="0.35">
      <c r="A695"/>
      <c r="B695"/>
      <c r="C695"/>
      <c r="D695"/>
    </row>
    <row r="696" spans="1:4" ht="14.5" x14ac:dyDescent="0.35">
      <c r="A696"/>
      <c r="B696"/>
      <c r="C696"/>
      <c r="D696"/>
    </row>
    <row r="697" spans="1:4" ht="14.5" x14ac:dyDescent="0.35">
      <c r="A697"/>
      <c r="B697"/>
      <c r="C697"/>
      <c r="D697"/>
    </row>
    <row r="698" spans="1:4" ht="14.5" x14ac:dyDescent="0.35">
      <c r="A698"/>
      <c r="B698"/>
      <c r="C698"/>
      <c r="D698"/>
    </row>
    <row r="699" spans="1:4" ht="14.5" x14ac:dyDescent="0.35">
      <c r="A699"/>
      <c r="B699"/>
      <c r="C699"/>
      <c r="D699"/>
    </row>
    <row r="700" spans="1:4" ht="14.5" x14ac:dyDescent="0.35">
      <c r="A700"/>
      <c r="B700"/>
      <c r="C700"/>
      <c r="D700"/>
    </row>
    <row r="701" spans="1:4" ht="14.5" x14ac:dyDescent="0.35">
      <c r="A701"/>
      <c r="B701"/>
      <c r="C701"/>
      <c r="D701"/>
    </row>
    <row r="702" spans="1:4" ht="14.5" x14ac:dyDescent="0.35">
      <c r="A702"/>
      <c r="B702"/>
      <c r="C702"/>
      <c r="D702"/>
    </row>
    <row r="703" spans="1:4" ht="14.5" x14ac:dyDescent="0.35">
      <c r="A703"/>
      <c r="B703"/>
      <c r="C703"/>
      <c r="D703"/>
    </row>
    <row r="704" spans="1:4" ht="14.5" x14ac:dyDescent="0.35">
      <c r="A704"/>
      <c r="B704"/>
      <c r="C704"/>
      <c r="D704"/>
    </row>
    <row r="705" spans="1:4" ht="14.5" x14ac:dyDescent="0.35">
      <c r="A705"/>
      <c r="B705"/>
      <c r="C705"/>
      <c r="D705"/>
    </row>
    <row r="706" spans="1:4" ht="14.5" x14ac:dyDescent="0.35">
      <c r="A706"/>
      <c r="B706"/>
      <c r="C706"/>
      <c r="D706"/>
    </row>
    <row r="707" spans="1:4" ht="14.5" x14ac:dyDescent="0.35">
      <c r="A707"/>
      <c r="B707"/>
      <c r="C707"/>
      <c r="D707"/>
    </row>
    <row r="708" spans="1:4" ht="14.5" x14ac:dyDescent="0.35">
      <c r="A708"/>
      <c r="B708"/>
      <c r="C708"/>
      <c r="D708"/>
    </row>
    <row r="709" spans="1:4" ht="14.5" x14ac:dyDescent="0.35">
      <c r="A709"/>
      <c r="B709"/>
      <c r="C709"/>
      <c r="D709"/>
    </row>
    <row r="710" spans="1:4" ht="14.5" x14ac:dyDescent="0.35">
      <c r="A710"/>
      <c r="B710"/>
      <c r="C710"/>
      <c r="D710"/>
    </row>
  </sheetData>
  <mergeCells count="163">
    <mergeCell ref="A1:D1"/>
    <mergeCell ref="A2:D2"/>
    <mergeCell ref="A3:D3"/>
    <mergeCell ref="A4:D4"/>
    <mergeCell ref="A5:D5"/>
    <mergeCell ref="A6:D6"/>
    <mergeCell ref="A13:D13"/>
    <mergeCell ref="A14:B14"/>
    <mergeCell ref="A15:B15"/>
    <mergeCell ref="A16:D16"/>
    <mergeCell ref="A17:D17"/>
    <mergeCell ref="B18:D18"/>
    <mergeCell ref="A7:D7"/>
    <mergeCell ref="B8:C8"/>
    <mergeCell ref="B9:C9"/>
    <mergeCell ref="B10:C10"/>
    <mergeCell ref="B11:C11"/>
    <mergeCell ref="A12:D12"/>
    <mergeCell ref="B27:C27"/>
    <mergeCell ref="B28:C28"/>
    <mergeCell ref="B29:C29"/>
    <mergeCell ref="B30:C30"/>
    <mergeCell ref="B31:C31"/>
    <mergeCell ref="B32:C32"/>
    <mergeCell ref="B19:D19"/>
    <mergeCell ref="B20:D20"/>
    <mergeCell ref="B21:D21"/>
    <mergeCell ref="B22:D22"/>
    <mergeCell ref="A24:D24"/>
    <mergeCell ref="B26:C26"/>
    <mergeCell ref="B42:C42"/>
    <mergeCell ref="B43:C43"/>
    <mergeCell ref="A44:C44"/>
    <mergeCell ref="A45:D45"/>
    <mergeCell ref="A46:D46"/>
    <mergeCell ref="A47:D47"/>
    <mergeCell ref="A33:C33"/>
    <mergeCell ref="A34:D34"/>
    <mergeCell ref="A35:D35"/>
    <mergeCell ref="A37:D37"/>
    <mergeCell ref="A39:D39"/>
    <mergeCell ref="B41:C41"/>
    <mergeCell ref="B55:C55"/>
    <mergeCell ref="B56:C56"/>
    <mergeCell ref="B57:C57"/>
    <mergeCell ref="B58:C58"/>
    <mergeCell ref="A59:C59"/>
    <mergeCell ref="A60:D60"/>
    <mergeCell ref="A48:D48"/>
    <mergeCell ref="B50:C50"/>
    <mergeCell ref="B51:C51"/>
    <mergeCell ref="B52:C52"/>
    <mergeCell ref="B53:C53"/>
    <mergeCell ref="B54:C54"/>
    <mergeCell ref="A67:D67"/>
    <mergeCell ref="A68:D68"/>
    <mergeCell ref="A69:D69"/>
    <mergeCell ref="A70:D70"/>
    <mergeCell ref="A73:D73"/>
    <mergeCell ref="B75:C75"/>
    <mergeCell ref="A61:D61"/>
    <mergeCell ref="A62:D62"/>
    <mergeCell ref="A63:D63"/>
    <mergeCell ref="A64:D64"/>
    <mergeCell ref="A65:D65"/>
    <mergeCell ref="A66:D66"/>
    <mergeCell ref="A84:D84"/>
    <mergeCell ref="A85:D85"/>
    <mergeCell ref="B89:C89"/>
    <mergeCell ref="B90:C90"/>
    <mergeCell ref="B91:C91"/>
    <mergeCell ref="B92:C92"/>
    <mergeCell ref="B76:C76"/>
    <mergeCell ref="B77:C77"/>
    <mergeCell ref="B78:C78"/>
    <mergeCell ref="B79:C79"/>
    <mergeCell ref="A80:B80"/>
    <mergeCell ref="A82:D83"/>
    <mergeCell ref="B102:C102"/>
    <mergeCell ref="B103:C103"/>
    <mergeCell ref="B104:C104"/>
    <mergeCell ref="A105:C105"/>
    <mergeCell ref="A107:D109"/>
    <mergeCell ref="A110:D110"/>
    <mergeCell ref="A93:C93"/>
    <mergeCell ref="A96:D96"/>
    <mergeCell ref="B98:C98"/>
    <mergeCell ref="B99:C99"/>
    <mergeCell ref="B100:C100"/>
    <mergeCell ref="B101:C101"/>
    <mergeCell ref="B128:C128"/>
    <mergeCell ref="B129:C129"/>
    <mergeCell ref="B130:C130"/>
    <mergeCell ref="B131:C131"/>
    <mergeCell ref="B132:C132"/>
    <mergeCell ref="B133:C133"/>
    <mergeCell ref="A111:D114"/>
    <mergeCell ref="A115:D118"/>
    <mergeCell ref="A119:D121"/>
    <mergeCell ref="A122:D122"/>
    <mergeCell ref="A124:D124"/>
    <mergeCell ref="A126:D126"/>
    <mergeCell ref="A141:D141"/>
    <mergeCell ref="A142:D142"/>
    <mergeCell ref="A143:D143"/>
    <mergeCell ref="A144:D144"/>
    <mergeCell ref="A145:D145"/>
    <mergeCell ref="B146:C146"/>
    <mergeCell ref="B134:C134"/>
    <mergeCell ref="A135:C135"/>
    <mergeCell ref="A137:D137"/>
    <mergeCell ref="A138:D138"/>
    <mergeCell ref="A139:D139"/>
    <mergeCell ref="A140:D140"/>
    <mergeCell ref="A156:B156"/>
    <mergeCell ref="A159:D159"/>
    <mergeCell ref="B161:C161"/>
    <mergeCell ref="B162:C162"/>
    <mergeCell ref="B163:C163"/>
    <mergeCell ref="B164:C164"/>
    <mergeCell ref="B147:C147"/>
    <mergeCell ref="A148:C148"/>
    <mergeCell ref="A151:D151"/>
    <mergeCell ref="B153:C153"/>
    <mergeCell ref="B154:C154"/>
    <mergeCell ref="B155:C155"/>
    <mergeCell ref="B173:C173"/>
    <mergeCell ref="B174:C174"/>
    <mergeCell ref="B175:C175"/>
    <mergeCell ref="B176:C176"/>
    <mergeCell ref="B177:C177"/>
    <mergeCell ref="B178:C178"/>
    <mergeCell ref="B165:C165"/>
    <mergeCell ref="A166:C166"/>
    <mergeCell ref="A167:D167"/>
    <mergeCell ref="A168:D168"/>
    <mergeCell ref="A169:D169"/>
    <mergeCell ref="A171:D171"/>
    <mergeCell ref="A185:D185"/>
    <mergeCell ref="A186:D186"/>
    <mergeCell ref="A187:D187"/>
    <mergeCell ref="A189:D189"/>
    <mergeCell ref="A190:D190"/>
    <mergeCell ref="B191:C191"/>
    <mergeCell ref="B179:C179"/>
    <mergeCell ref="A180:C180"/>
    <mergeCell ref="A181:D181"/>
    <mergeCell ref="A182:D182"/>
    <mergeCell ref="A183:D183"/>
    <mergeCell ref="A184:D184"/>
    <mergeCell ref="B206:C206"/>
    <mergeCell ref="B198:C198"/>
    <mergeCell ref="A199:C199"/>
    <mergeCell ref="A202:D202"/>
    <mergeCell ref="A203:C203"/>
    <mergeCell ref="B204:C204"/>
    <mergeCell ref="B205:C205"/>
    <mergeCell ref="B192:C192"/>
    <mergeCell ref="B193:C193"/>
    <mergeCell ref="B194:C194"/>
    <mergeCell ref="B195:C195"/>
    <mergeCell ref="B196:C196"/>
    <mergeCell ref="A197:C19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BC23F-995F-4788-9A9C-0740EAD511A5}">
  <dimension ref="A1:T708"/>
  <sheetViews>
    <sheetView topLeftCell="A193" workbookViewId="0">
      <selection activeCell="D164" sqref="D164"/>
    </sheetView>
  </sheetViews>
  <sheetFormatPr defaultColWidth="0" defaultRowHeight="15.5" zeroHeight="1" x14ac:dyDescent="0.35"/>
  <cols>
    <col min="1" max="1" width="9.1796875" style="69" customWidth="1"/>
    <col min="2" max="2" width="38.54296875" style="69" customWidth="1"/>
    <col min="3" max="3" width="15" style="69" customWidth="1"/>
    <col min="4" max="4" width="19.26953125" style="69" customWidth="1"/>
    <col min="5" max="5" width="3.453125" style="63" hidden="1" customWidth="1"/>
    <col min="6" max="6" width="8.26953125" style="68" hidden="1" customWidth="1"/>
    <col min="7" max="7" width="18.26953125" style="68" hidden="1" customWidth="1"/>
    <col min="8" max="8" width="53" style="68" hidden="1" customWidth="1"/>
    <col min="9" max="9" width="10.26953125" style="68" hidden="1" customWidth="1"/>
    <col min="10" max="10" width="9.7265625" style="68" hidden="1" customWidth="1"/>
    <col min="11" max="11" width="10.26953125" style="68" hidden="1" customWidth="1"/>
    <col min="12" max="12" width="10" style="68" hidden="1" customWidth="1"/>
    <col min="13" max="13" width="8.1796875" style="68" hidden="1" customWidth="1"/>
    <col min="14" max="15" width="10.7265625" style="68" hidden="1" customWidth="1"/>
    <col min="16" max="16" width="10.1796875" style="68" hidden="1" customWidth="1"/>
    <col min="17" max="17" width="9.54296875" style="68" hidden="1" customWidth="1"/>
    <col min="18" max="18" width="9.1796875" style="68" hidden="1" customWidth="1"/>
    <col min="19" max="19" width="11.453125" style="68" hidden="1" customWidth="1"/>
    <col min="20" max="20" width="9.1796875" style="68" hidden="1" customWidth="1"/>
    <col min="21" max="16384" width="9.1796875" style="69" hidden="1"/>
  </cols>
  <sheetData>
    <row r="1" spans="1:5" ht="49.5" customHeight="1" thickBot="1" x14ac:dyDescent="0.4">
      <c r="A1" s="223" t="s">
        <v>155</v>
      </c>
      <c r="B1" s="224"/>
      <c r="C1" s="224"/>
      <c r="D1" s="225"/>
    </row>
    <row r="2" spans="1:5" ht="16" thickBot="1" x14ac:dyDescent="0.4">
      <c r="A2" s="297"/>
      <c r="B2" s="260"/>
      <c r="C2" s="260"/>
      <c r="D2" s="298"/>
    </row>
    <row r="3" spans="1:5" ht="16" thickBot="1" x14ac:dyDescent="0.4">
      <c r="A3" s="262" t="s">
        <v>1</v>
      </c>
      <c r="B3" s="263"/>
      <c r="C3" s="263"/>
      <c r="D3" s="264"/>
    </row>
    <row r="4" spans="1:5" ht="16" thickBot="1" x14ac:dyDescent="0.4">
      <c r="A4" s="262" t="s">
        <v>2</v>
      </c>
      <c r="B4" s="263"/>
      <c r="C4" s="263"/>
      <c r="D4" s="264"/>
    </row>
    <row r="5" spans="1:5" ht="16" thickBot="1" x14ac:dyDescent="0.4">
      <c r="A5" s="262" t="s">
        <v>3</v>
      </c>
      <c r="B5" s="263"/>
      <c r="C5" s="263"/>
      <c r="D5" s="264"/>
    </row>
    <row r="6" spans="1:5" ht="16" thickBot="1" x14ac:dyDescent="0.4">
      <c r="A6" s="295"/>
      <c r="B6" s="251"/>
      <c r="C6" s="251"/>
      <c r="D6" s="296"/>
    </row>
    <row r="7" spans="1:5" x14ac:dyDescent="0.35">
      <c r="A7" s="253" t="s">
        <v>4</v>
      </c>
      <c r="B7" s="256"/>
      <c r="C7" s="256"/>
      <c r="D7" s="257"/>
    </row>
    <row r="8" spans="1:5" x14ac:dyDescent="0.35">
      <c r="A8" s="2" t="s">
        <v>5</v>
      </c>
      <c r="B8" s="248" t="s">
        <v>6</v>
      </c>
      <c r="C8" s="248"/>
      <c r="D8" s="70" t="s">
        <v>7</v>
      </c>
    </row>
    <row r="9" spans="1:5" x14ac:dyDescent="0.35">
      <c r="A9" s="2" t="s">
        <v>8</v>
      </c>
      <c r="B9" s="248" t="s">
        <v>9</v>
      </c>
      <c r="C9" s="248"/>
      <c r="D9" s="70" t="s">
        <v>10</v>
      </c>
    </row>
    <row r="10" spans="1:5" x14ac:dyDescent="0.35">
      <c r="A10" s="4" t="s">
        <v>11</v>
      </c>
      <c r="B10" s="248" t="s">
        <v>12</v>
      </c>
      <c r="C10" s="248"/>
      <c r="D10" s="70" t="s">
        <v>13</v>
      </c>
    </row>
    <row r="11" spans="1:5" ht="16" thickBot="1" x14ac:dyDescent="0.4">
      <c r="A11" s="6" t="s">
        <v>14</v>
      </c>
      <c r="B11" s="258" t="s">
        <v>15</v>
      </c>
      <c r="C11" s="258"/>
      <c r="D11" s="71" t="s">
        <v>16</v>
      </c>
    </row>
    <row r="12" spans="1:5" ht="16" thickBot="1" x14ac:dyDescent="0.4">
      <c r="A12" s="295"/>
      <c r="B12" s="251"/>
      <c r="C12" s="251"/>
      <c r="D12" s="296"/>
    </row>
    <row r="13" spans="1:5" x14ac:dyDescent="0.35">
      <c r="A13" s="253" t="s">
        <v>17</v>
      </c>
      <c r="B13" s="256"/>
      <c r="C13" s="256"/>
      <c r="D13" s="257"/>
      <c r="E13" s="60"/>
    </row>
    <row r="14" spans="1:5" x14ac:dyDescent="0.35">
      <c r="A14" s="265" t="s">
        <v>18</v>
      </c>
      <c r="B14" s="266"/>
      <c r="C14" s="8" t="s">
        <v>19</v>
      </c>
      <c r="D14" s="72" t="s">
        <v>20</v>
      </c>
      <c r="E14" s="60"/>
    </row>
    <row r="15" spans="1:5" ht="16" thickBot="1" x14ac:dyDescent="0.4">
      <c r="A15" s="267" t="s">
        <v>156</v>
      </c>
      <c r="B15" s="268"/>
      <c r="C15" s="10" t="s">
        <v>22</v>
      </c>
      <c r="D15" s="73">
        <v>1</v>
      </c>
      <c r="E15" s="60"/>
    </row>
    <row r="16" spans="1:5" ht="16" thickBot="1" x14ac:dyDescent="0.4">
      <c r="A16" s="295"/>
      <c r="B16" s="251"/>
      <c r="C16" s="251"/>
      <c r="D16" s="296"/>
      <c r="E16" s="60"/>
    </row>
    <row r="17" spans="1:9" x14ac:dyDescent="0.35">
      <c r="A17" s="253" t="s">
        <v>23</v>
      </c>
      <c r="B17" s="188"/>
      <c r="C17" s="188"/>
      <c r="D17" s="189"/>
      <c r="E17" s="60"/>
    </row>
    <row r="18" spans="1:9" x14ac:dyDescent="0.35">
      <c r="A18" s="12">
        <v>1</v>
      </c>
      <c r="B18" s="248" t="s">
        <v>157</v>
      </c>
      <c r="C18" s="248"/>
      <c r="D18" s="249"/>
      <c r="E18" s="60"/>
    </row>
    <row r="19" spans="1:9" x14ac:dyDescent="0.35">
      <c r="A19" s="12">
        <v>2</v>
      </c>
      <c r="B19" s="248" t="s">
        <v>158</v>
      </c>
      <c r="C19" s="248"/>
      <c r="D19" s="249"/>
      <c r="E19" s="60"/>
    </row>
    <row r="20" spans="1:9" x14ac:dyDescent="0.35">
      <c r="A20" s="12">
        <v>3</v>
      </c>
      <c r="B20" s="248" t="s">
        <v>159</v>
      </c>
      <c r="C20" s="248"/>
      <c r="D20" s="249"/>
      <c r="E20" s="60"/>
    </row>
    <row r="21" spans="1:9" x14ac:dyDescent="0.35">
      <c r="A21" s="12">
        <v>4</v>
      </c>
      <c r="B21" s="248" t="s">
        <v>160</v>
      </c>
      <c r="C21" s="248"/>
      <c r="D21" s="249"/>
      <c r="E21" s="60"/>
    </row>
    <row r="22" spans="1:9" x14ac:dyDescent="0.35">
      <c r="A22" s="62">
        <v>5</v>
      </c>
      <c r="B22" s="248" t="s">
        <v>28</v>
      </c>
      <c r="C22" s="248"/>
      <c r="D22" s="248"/>
      <c r="E22" s="60"/>
    </row>
    <row r="23" spans="1:9" ht="16" thickBot="1" x14ac:dyDescent="0.4">
      <c r="A23" s="14"/>
      <c r="B23" s="14"/>
      <c r="C23" s="14"/>
      <c r="D23" s="14"/>
      <c r="E23" s="60"/>
    </row>
    <row r="24" spans="1:9" ht="16" thickBot="1" x14ac:dyDescent="0.4">
      <c r="A24" s="184" t="s">
        <v>29</v>
      </c>
      <c r="B24" s="185"/>
      <c r="C24" s="185"/>
      <c r="D24" s="186"/>
      <c r="E24" s="74"/>
      <c r="F24" s="75"/>
      <c r="G24" s="75"/>
      <c r="H24" s="75"/>
      <c r="I24" s="75"/>
    </row>
    <row r="25" spans="1:9" x14ac:dyDescent="0.35">
      <c r="E25" s="74"/>
    </row>
    <row r="26" spans="1:9" ht="30" x14ac:dyDescent="0.35">
      <c r="A26" s="20">
        <v>1</v>
      </c>
      <c r="B26" s="197" t="s">
        <v>30</v>
      </c>
      <c r="C26" s="197"/>
      <c r="D26" s="45" t="s">
        <v>161</v>
      </c>
      <c r="E26" s="74"/>
      <c r="G26" s="75"/>
      <c r="H26" s="75"/>
    </row>
    <row r="27" spans="1:9" x14ac:dyDescent="0.35">
      <c r="A27" s="76" t="s">
        <v>5</v>
      </c>
      <c r="B27" s="195" t="s">
        <v>162</v>
      </c>
      <c r="C27" s="195"/>
      <c r="D27" s="77">
        <v>1341.08</v>
      </c>
      <c r="E27" s="74"/>
    </row>
    <row r="28" spans="1:9" x14ac:dyDescent="0.35">
      <c r="A28" s="76" t="s">
        <v>8</v>
      </c>
      <c r="B28" s="195" t="s">
        <v>33</v>
      </c>
      <c r="C28" s="195"/>
      <c r="D28" s="78">
        <f>D27*30%</f>
        <v>402.32399999999996</v>
      </c>
      <c r="E28" s="74"/>
      <c r="F28" s="79"/>
      <c r="G28" s="80"/>
      <c r="H28" s="80"/>
    </row>
    <row r="29" spans="1:9" x14ac:dyDescent="0.35">
      <c r="A29" s="76" t="s">
        <v>11</v>
      </c>
      <c r="B29" s="195" t="s">
        <v>34</v>
      </c>
      <c r="C29" s="195"/>
      <c r="D29" s="81"/>
      <c r="E29" s="74"/>
    </row>
    <row r="30" spans="1:9" x14ac:dyDescent="0.35">
      <c r="A30" s="76" t="s">
        <v>14</v>
      </c>
      <c r="B30" s="195" t="s">
        <v>35</v>
      </c>
      <c r="C30" s="195"/>
      <c r="D30" s="78"/>
      <c r="E30" s="74"/>
      <c r="F30" s="79"/>
    </row>
    <row r="31" spans="1:9" ht="16.5" customHeight="1" x14ac:dyDescent="0.35">
      <c r="A31" s="76" t="s">
        <v>36</v>
      </c>
      <c r="B31" s="214" t="s">
        <v>37</v>
      </c>
      <c r="C31" s="214"/>
      <c r="D31" s="81"/>
      <c r="E31" s="74"/>
    </row>
    <row r="32" spans="1:9" x14ac:dyDescent="0.35">
      <c r="A32" s="76" t="s">
        <v>38</v>
      </c>
      <c r="B32" s="195" t="s">
        <v>39</v>
      </c>
      <c r="C32" s="195"/>
      <c r="D32" s="81"/>
      <c r="E32" s="74"/>
      <c r="F32" s="79"/>
      <c r="G32" s="80"/>
      <c r="H32" s="80"/>
    </row>
    <row r="33" spans="1:12" x14ac:dyDescent="0.35">
      <c r="A33" s="197" t="s">
        <v>40</v>
      </c>
      <c r="B33" s="197"/>
      <c r="C33" s="197"/>
      <c r="D33" s="77">
        <f>SUM(D27:D32)</f>
        <v>1743.404</v>
      </c>
      <c r="E33" s="74"/>
      <c r="G33" s="80"/>
      <c r="H33" s="80"/>
    </row>
    <row r="34" spans="1:12" ht="15.75" customHeight="1" x14ac:dyDescent="0.35">
      <c r="A34" s="294" t="s">
        <v>41</v>
      </c>
      <c r="B34" s="294"/>
      <c r="C34" s="294"/>
      <c r="D34" s="294"/>
      <c r="E34" s="74"/>
      <c r="G34" s="80"/>
      <c r="H34" s="80"/>
    </row>
    <row r="35" spans="1:12" ht="24" customHeight="1" x14ac:dyDescent="0.35">
      <c r="A35" s="272" t="s">
        <v>42</v>
      </c>
      <c r="B35" s="272"/>
      <c r="C35" s="272"/>
      <c r="D35" s="272"/>
      <c r="E35" s="82"/>
      <c r="G35" s="80"/>
      <c r="H35" s="80"/>
    </row>
    <row r="36" spans="1:12" ht="16" thickBot="1" x14ac:dyDescent="0.4">
      <c r="A36" s="17"/>
      <c r="B36" s="17"/>
      <c r="C36" s="17"/>
      <c r="D36" s="17"/>
      <c r="E36" s="74"/>
    </row>
    <row r="37" spans="1:12" ht="16" thickBot="1" x14ac:dyDescent="0.4">
      <c r="A37" s="184" t="s">
        <v>43</v>
      </c>
      <c r="B37" s="185"/>
      <c r="C37" s="185"/>
      <c r="D37" s="186"/>
      <c r="E37" s="74"/>
      <c r="F37" s="75"/>
      <c r="G37" s="75"/>
      <c r="H37" s="75"/>
      <c r="I37" s="75"/>
    </row>
    <row r="38" spans="1:12" x14ac:dyDescent="0.35">
      <c r="A38" s="83"/>
      <c r="E38" s="74"/>
    </row>
    <row r="39" spans="1:12" ht="30.75" customHeight="1" x14ac:dyDescent="0.35">
      <c r="A39" s="238" t="s">
        <v>44</v>
      </c>
      <c r="B39" s="238"/>
      <c r="C39" s="238"/>
      <c r="D39" s="238"/>
      <c r="E39" s="74"/>
      <c r="F39" s="84"/>
      <c r="G39" s="84"/>
      <c r="H39" s="84"/>
      <c r="I39" s="84"/>
    </row>
    <row r="40" spans="1:12" x14ac:dyDescent="0.35">
      <c r="E40" s="74"/>
    </row>
    <row r="41" spans="1:12" ht="29.25" customHeight="1" x14ac:dyDescent="0.35">
      <c r="A41" s="20" t="s">
        <v>45</v>
      </c>
      <c r="B41" s="197" t="s">
        <v>46</v>
      </c>
      <c r="C41" s="197"/>
      <c r="D41" s="45" t="s">
        <v>31</v>
      </c>
      <c r="E41" s="74"/>
    </row>
    <row r="42" spans="1:12" x14ac:dyDescent="0.35">
      <c r="A42" s="76" t="s">
        <v>5</v>
      </c>
      <c r="B42" s="195" t="s">
        <v>47</v>
      </c>
      <c r="C42" s="195"/>
      <c r="D42" s="85">
        <f>D33/12</f>
        <v>145.28366666666668</v>
      </c>
      <c r="E42" s="74"/>
      <c r="F42" s="86"/>
      <c r="G42" s="80"/>
      <c r="H42" s="80"/>
    </row>
    <row r="43" spans="1:12" x14ac:dyDescent="0.35">
      <c r="A43" s="76" t="s">
        <v>8</v>
      </c>
      <c r="B43" s="195" t="s">
        <v>48</v>
      </c>
      <c r="C43" s="195"/>
      <c r="D43" s="85">
        <f>D33*11.1111%</f>
        <v>193.71136184400001</v>
      </c>
      <c r="E43" s="74"/>
      <c r="F43" s="86"/>
      <c r="G43" s="80"/>
      <c r="H43" s="80"/>
    </row>
    <row r="44" spans="1:12" x14ac:dyDescent="0.35">
      <c r="A44" s="292" t="s">
        <v>40</v>
      </c>
      <c r="B44" s="292"/>
      <c r="C44" s="292"/>
      <c r="D44" s="87">
        <f>SUM(D42:D43)</f>
        <v>338.99502851066666</v>
      </c>
      <c r="E44" s="74"/>
      <c r="G44" s="80"/>
      <c r="H44" s="80"/>
    </row>
    <row r="45" spans="1:12" x14ac:dyDescent="0.35">
      <c r="A45" s="289" t="s">
        <v>49</v>
      </c>
      <c r="B45" s="289"/>
      <c r="C45" s="289"/>
      <c r="D45" s="289"/>
      <c r="E45" s="82"/>
      <c r="G45" s="80"/>
      <c r="H45" s="80"/>
    </row>
    <row r="46" spans="1:12" ht="31.5" customHeight="1" x14ac:dyDescent="0.35">
      <c r="A46" s="293" t="s">
        <v>50</v>
      </c>
      <c r="B46" s="293"/>
      <c r="C46" s="293"/>
      <c r="D46" s="293"/>
      <c r="E46" s="82"/>
      <c r="G46" s="80"/>
      <c r="H46" s="80"/>
    </row>
    <row r="47" spans="1:12" x14ac:dyDescent="0.35">
      <c r="A47" s="235"/>
      <c r="B47" s="235"/>
      <c r="C47" s="235"/>
      <c r="D47" s="235"/>
      <c r="E47" s="88"/>
      <c r="F47" s="89"/>
      <c r="G47" s="89"/>
      <c r="H47" s="89"/>
      <c r="L47" s="90"/>
    </row>
    <row r="48" spans="1:12" ht="32.25" customHeight="1" x14ac:dyDescent="0.35">
      <c r="A48" s="238" t="s">
        <v>51</v>
      </c>
      <c r="B48" s="238"/>
      <c r="C48" s="238"/>
      <c r="D48" s="238"/>
      <c r="E48" s="74"/>
      <c r="F48" s="91"/>
      <c r="G48" s="91"/>
      <c r="H48" s="91"/>
      <c r="I48" s="91"/>
    </row>
    <row r="49" spans="1:9" x14ac:dyDescent="0.35">
      <c r="E49" s="74"/>
      <c r="F49" s="89"/>
      <c r="G49" s="80"/>
      <c r="H49" s="80"/>
    </row>
    <row r="50" spans="1:9" x14ac:dyDescent="0.35">
      <c r="A50" s="20" t="s">
        <v>52</v>
      </c>
      <c r="B50" s="240" t="s">
        <v>53</v>
      </c>
      <c r="C50" s="240"/>
      <c r="D50" s="45" t="s">
        <v>31</v>
      </c>
      <c r="E50" s="74"/>
      <c r="F50" s="92"/>
      <c r="G50" s="92"/>
      <c r="H50" s="92"/>
    </row>
    <row r="51" spans="1:9" x14ac:dyDescent="0.35">
      <c r="A51" s="76" t="s">
        <v>5</v>
      </c>
      <c r="B51" s="195" t="s">
        <v>54</v>
      </c>
      <c r="C51" s="195"/>
      <c r="D51" s="93">
        <f>($D$33+$D$44)*20%</f>
        <v>416.47980570213332</v>
      </c>
      <c r="E51" s="74"/>
      <c r="F51" s="86"/>
      <c r="G51" s="80"/>
      <c r="H51" s="80"/>
      <c r="I51" s="80"/>
    </row>
    <row r="52" spans="1:9" x14ac:dyDescent="0.35">
      <c r="A52" s="76" t="s">
        <v>8</v>
      </c>
      <c r="B52" s="195" t="s">
        <v>55</v>
      </c>
      <c r="C52" s="195"/>
      <c r="D52" s="93">
        <f>($D$33+$D$44)*2.5%</f>
        <v>52.059975712766665</v>
      </c>
      <c r="E52" s="74"/>
      <c r="F52" s="86"/>
      <c r="G52" s="80"/>
      <c r="H52" s="80"/>
    </row>
    <row r="53" spans="1:9" x14ac:dyDescent="0.35">
      <c r="A53" s="76" t="s">
        <v>11</v>
      </c>
      <c r="B53" s="195" t="s">
        <v>56</v>
      </c>
      <c r="C53" s="195"/>
      <c r="D53" s="93">
        <f>($D$33+$D$44)*3%</f>
        <v>62.471970855319995</v>
      </c>
      <c r="E53" s="74"/>
      <c r="F53" s="86"/>
      <c r="G53" s="80"/>
      <c r="H53" s="80"/>
    </row>
    <row r="54" spans="1:9" x14ac:dyDescent="0.35">
      <c r="A54" s="76" t="s">
        <v>14</v>
      </c>
      <c r="B54" s="195" t="s">
        <v>57</v>
      </c>
      <c r="C54" s="195"/>
      <c r="D54" s="93">
        <f>($D$33+$D$44)*1.5%</f>
        <v>31.235985427659998</v>
      </c>
      <c r="E54" s="74"/>
      <c r="F54" s="86"/>
      <c r="G54" s="80"/>
      <c r="H54" s="80"/>
    </row>
    <row r="55" spans="1:9" x14ac:dyDescent="0.35">
      <c r="A55" s="76" t="s">
        <v>36</v>
      </c>
      <c r="B55" s="195" t="s">
        <v>58</v>
      </c>
      <c r="C55" s="195"/>
      <c r="D55" s="93">
        <f>($D$33+$D$44)*1%</f>
        <v>20.823990285106667</v>
      </c>
      <c r="E55" s="74"/>
      <c r="F55" s="86"/>
      <c r="G55" s="80"/>
      <c r="H55" s="80"/>
    </row>
    <row r="56" spans="1:9" x14ac:dyDescent="0.35">
      <c r="A56" s="76" t="s">
        <v>38</v>
      </c>
      <c r="B56" s="195" t="s">
        <v>59</v>
      </c>
      <c r="C56" s="195"/>
      <c r="D56" s="93">
        <f>($D$33+$D$44)*0.6%</f>
        <v>12.494394171064</v>
      </c>
      <c r="E56" s="74"/>
      <c r="F56" s="86"/>
      <c r="G56" s="80"/>
      <c r="H56" s="80"/>
    </row>
    <row r="57" spans="1:9" x14ac:dyDescent="0.35">
      <c r="A57" s="76" t="s">
        <v>60</v>
      </c>
      <c r="B57" s="195" t="s">
        <v>61</v>
      </c>
      <c r="C57" s="195"/>
      <c r="D57" s="93">
        <f>($D$33+$D$44)*0.2%</f>
        <v>4.1647980570213328</v>
      </c>
      <c r="E57" s="74"/>
      <c r="F57" s="86"/>
      <c r="G57" s="80"/>
      <c r="H57" s="80"/>
    </row>
    <row r="58" spans="1:9" x14ac:dyDescent="0.35">
      <c r="A58" s="76" t="s">
        <v>62</v>
      </c>
      <c r="B58" s="195" t="s">
        <v>63</v>
      </c>
      <c r="C58" s="195"/>
      <c r="D58" s="93">
        <f>($D$33+$D$44)*8%</f>
        <v>166.59192228085334</v>
      </c>
      <c r="E58" s="74"/>
      <c r="F58" s="86"/>
      <c r="G58" s="80"/>
      <c r="H58" s="80"/>
    </row>
    <row r="59" spans="1:9" ht="16.5" customHeight="1" x14ac:dyDescent="0.35">
      <c r="A59" s="197" t="s">
        <v>64</v>
      </c>
      <c r="B59" s="197"/>
      <c r="C59" s="197"/>
      <c r="D59" s="93">
        <f>SUM(D51:D58)</f>
        <v>766.32284249192526</v>
      </c>
      <c r="E59" s="74"/>
      <c r="F59" s="86"/>
      <c r="G59" s="80"/>
      <c r="H59" s="80"/>
    </row>
    <row r="60" spans="1:9" ht="16.5" customHeight="1" x14ac:dyDescent="0.35">
      <c r="A60" s="232"/>
      <c r="B60" s="232"/>
      <c r="C60" s="232"/>
      <c r="D60" s="232"/>
      <c r="E60" s="74"/>
      <c r="F60" s="86"/>
      <c r="G60" s="80"/>
      <c r="H60" s="80"/>
    </row>
    <row r="61" spans="1:9" ht="16.5" customHeight="1" x14ac:dyDescent="0.35">
      <c r="A61" s="272" t="s">
        <v>65</v>
      </c>
      <c r="B61" s="272"/>
      <c r="C61" s="272"/>
      <c r="D61" s="272"/>
      <c r="E61" s="82"/>
      <c r="F61" s="86"/>
      <c r="G61" s="80"/>
      <c r="H61" s="80"/>
    </row>
    <row r="62" spans="1:9" ht="16.5" customHeight="1" x14ac:dyDescent="0.35">
      <c r="A62" s="289" t="s">
        <v>66</v>
      </c>
      <c r="B62" s="289"/>
      <c r="C62" s="289"/>
      <c r="D62" s="289"/>
      <c r="E62" s="82"/>
      <c r="F62" s="86"/>
      <c r="G62" s="80"/>
      <c r="H62" s="80"/>
    </row>
    <row r="63" spans="1:9" ht="37.5" customHeight="1" x14ac:dyDescent="0.35">
      <c r="A63" s="288" t="s">
        <v>67</v>
      </c>
      <c r="B63" s="288"/>
      <c r="C63" s="288"/>
      <c r="D63" s="288"/>
      <c r="E63" s="82"/>
      <c r="F63" s="86"/>
      <c r="G63" s="80"/>
      <c r="H63" s="80"/>
    </row>
    <row r="64" spans="1:9" ht="16.5" customHeight="1" x14ac:dyDescent="0.35">
      <c r="A64" s="289" t="s">
        <v>68</v>
      </c>
      <c r="B64" s="289"/>
      <c r="C64" s="289"/>
      <c r="D64" s="289"/>
      <c r="E64" s="82"/>
      <c r="F64" s="86"/>
      <c r="G64" s="80"/>
      <c r="H64" s="80"/>
    </row>
    <row r="65" spans="1:9" ht="26.25" customHeight="1" x14ac:dyDescent="0.35">
      <c r="A65" s="288" t="s">
        <v>69</v>
      </c>
      <c r="B65" s="288"/>
      <c r="C65" s="288"/>
      <c r="D65" s="288"/>
      <c r="E65" s="82"/>
      <c r="F65" s="86"/>
      <c r="G65" s="80"/>
      <c r="H65" s="80"/>
    </row>
    <row r="66" spans="1:9" ht="16.5" customHeight="1" x14ac:dyDescent="0.35">
      <c r="A66" s="289" t="s">
        <v>70</v>
      </c>
      <c r="B66" s="289"/>
      <c r="C66" s="289"/>
      <c r="D66" s="289"/>
      <c r="E66" s="82"/>
      <c r="F66" s="86"/>
      <c r="G66" s="80"/>
      <c r="H66" s="80"/>
    </row>
    <row r="67" spans="1:9" ht="16.5" customHeight="1" x14ac:dyDescent="0.35">
      <c r="A67" s="289" t="s">
        <v>71</v>
      </c>
      <c r="B67" s="289"/>
      <c r="C67" s="289"/>
      <c r="D67" s="289"/>
      <c r="E67" s="82"/>
      <c r="F67" s="86"/>
      <c r="G67" s="80"/>
      <c r="H67" s="80"/>
    </row>
    <row r="68" spans="1:9" ht="16.5" customHeight="1" x14ac:dyDescent="0.35">
      <c r="A68" s="289" t="s">
        <v>72</v>
      </c>
      <c r="B68" s="289"/>
      <c r="C68" s="289"/>
      <c r="D68" s="289"/>
      <c r="E68" s="82"/>
      <c r="F68" s="86"/>
      <c r="G68" s="80"/>
      <c r="H68" s="80"/>
    </row>
    <row r="69" spans="1:9" ht="27.75" customHeight="1" x14ac:dyDescent="0.35">
      <c r="A69" s="290" t="s">
        <v>163</v>
      </c>
      <c r="B69" s="290"/>
      <c r="C69" s="290"/>
      <c r="D69" s="290"/>
      <c r="E69" s="82"/>
      <c r="F69" s="86"/>
      <c r="G69" s="80"/>
      <c r="H69" s="80"/>
    </row>
    <row r="70" spans="1:9" ht="16.5" customHeight="1" x14ac:dyDescent="0.35">
      <c r="A70" s="289" t="s">
        <v>74</v>
      </c>
      <c r="B70" s="289"/>
      <c r="C70" s="289"/>
      <c r="D70" s="289"/>
      <c r="E70" s="82"/>
      <c r="F70" s="86"/>
      <c r="G70" s="80"/>
      <c r="H70" s="80"/>
    </row>
    <row r="71" spans="1:9" x14ac:dyDescent="0.35">
      <c r="A71" s="94"/>
      <c r="B71" s="94"/>
      <c r="E71" s="74"/>
    </row>
    <row r="72" spans="1:9" x14ac:dyDescent="0.35">
      <c r="E72" s="74"/>
    </row>
    <row r="73" spans="1:9" x14ac:dyDescent="0.35">
      <c r="A73" s="229" t="s">
        <v>75</v>
      </c>
      <c r="B73" s="229"/>
      <c r="C73" s="229"/>
      <c r="D73" s="291"/>
      <c r="E73" s="74"/>
      <c r="F73" s="75"/>
      <c r="G73" s="75"/>
      <c r="H73" s="75"/>
      <c r="I73" s="75"/>
    </row>
    <row r="74" spans="1:9" x14ac:dyDescent="0.35">
      <c r="E74" s="74"/>
    </row>
    <row r="75" spans="1:9" ht="16.5" customHeight="1" x14ac:dyDescent="0.35">
      <c r="A75" s="20" t="s">
        <v>76</v>
      </c>
      <c r="B75" s="197" t="s">
        <v>77</v>
      </c>
      <c r="C75" s="197"/>
      <c r="D75" s="45" t="s">
        <v>31</v>
      </c>
      <c r="E75" s="74"/>
    </row>
    <row r="76" spans="1:9" x14ac:dyDescent="0.35">
      <c r="A76" s="76" t="s">
        <v>5</v>
      </c>
      <c r="B76" s="195" t="s">
        <v>78</v>
      </c>
      <c r="C76" s="195"/>
      <c r="D76" s="78">
        <f>(44*4.2)-(D27*6%)</f>
        <v>104.33520000000001</v>
      </c>
      <c r="E76" s="74"/>
      <c r="F76" s="95"/>
      <c r="G76" s="80"/>
      <c r="H76" s="80"/>
    </row>
    <row r="77" spans="1:9" x14ac:dyDescent="0.35">
      <c r="A77" s="76" t="s">
        <v>8</v>
      </c>
      <c r="B77" s="195" t="s">
        <v>79</v>
      </c>
      <c r="C77" s="195"/>
      <c r="D77" s="78">
        <f>21*22*85%</f>
        <v>392.7</v>
      </c>
      <c r="E77" s="74"/>
      <c r="G77" s="80"/>
      <c r="H77" s="80"/>
    </row>
    <row r="78" spans="1:9" x14ac:dyDescent="0.35">
      <c r="A78" s="76" t="s">
        <v>11</v>
      </c>
      <c r="B78" s="195" t="s">
        <v>164</v>
      </c>
      <c r="C78" s="195"/>
      <c r="D78" s="78">
        <v>121</v>
      </c>
      <c r="E78" s="74"/>
      <c r="G78" s="80"/>
      <c r="H78" s="80"/>
    </row>
    <row r="79" spans="1:9" x14ac:dyDescent="0.35">
      <c r="A79" s="76" t="s">
        <v>14</v>
      </c>
      <c r="B79" s="195" t="s">
        <v>81</v>
      </c>
      <c r="C79" s="195"/>
      <c r="D79" s="81"/>
      <c r="E79" s="74"/>
    </row>
    <row r="80" spans="1:9" x14ac:dyDescent="0.35">
      <c r="A80" s="197" t="s">
        <v>40</v>
      </c>
      <c r="B80" s="197"/>
      <c r="C80" s="30">
        <f>SUM(C76:C79)</f>
        <v>0</v>
      </c>
      <c r="D80" s="78">
        <f>SUM(D76:D79)</f>
        <v>618.03520000000003</v>
      </c>
      <c r="E80" s="74"/>
      <c r="G80" s="80"/>
      <c r="H80" s="80"/>
    </row>
    <row r="81" spans="1:9" x14ac:dyDescent="0.35">
      <c r="A81" s="32"/>
      <c r="B81" s="32"/>
      <c r="C81" s="33"/>
      <c r="D81" s="33"/>
      <c r="E81" s="74"/>
      <c r="G81" s="80"/>
      <c r="H81" s="80"/>
    </row>
    <row r="82" spans="1:9" ht="20.149999999999999" customHeight="1" x14ac:dyDescent="0.35">
      <c r="A82" s="288" t="s">
        <v>165</v>
      </c>
      <c r="B82" s="288"/>
      <c r="C82" s="288"/>
      <c r="D82" s="288"/>
      <c r="E82" s="82"/>
      <c r="G82" s="80"/>
      <c r="H82" s="80"/>
    </row>
    <row r="83" spans="1:9" ht="22.5" customHeight="1" x14ac:dyDescent="0.35">
      <c r="A83" s="288"/>
      <c r="B83" s="288"/>
      <c r="C83" s="288"/>
      <c r="D83" s="288"/>
      <c r="E83" s="82"/>
      <c r="G83" s="80"/>
      <c r="H83" s="80"/>
    </row>
    <row r="84" spans="1:9" ht="28.5" customHeight="1" x14ac:dyDescent="0.35">
      <c r="A84" s="288" t="s">
        <v>166</v>
      </c>
      <c r="B84" s="288"/>
      <c r="C84" s="288"/>
      <c r="D84" s="288"/>
      <c r="E84" s="82"/>
      <c r="G84" s="80"/>
      <c r="H84" s="80"/>
    </row>
    <row r="85" spans="1:9" x14ac:dyDescent="0.35">
      <c r="A85" s="288" t="s">
        <v>84</v>
      </c>
      <c r="B85" s="288"/>
      <c r="C85" s="288"/>
      <c r="D85" s="288"/>
      <c r="E85" s="82"/>
    </row>
    <row r="86" spans="1:9" x14ac:dyDescent="0.35">
      <c r="E86" s="74"/>
    </row>
    <row r="87" spans="1:9" x14ac:dyDescent="0.35">
      <c r="A87" s="36" t="s">
        <v>85</v>
      </c>
      <c r="B87" s="36"/>
      <c r="C87" s="36"/>
      <c r="D87" s="96"/>
      <c r="E87" s="74"/>
      <c r="F87" s="97"/>
      <c r="G87" s="97"/>
      <c r="H87" s="97"/>
      <c r="I87" s="97"/>
    </row>
    <row r="88" spans="1:9" x14ac:dyDescent="0.35">
      <c r="E88" s="74"/>
    </row>
    <row r="89" spans="1:9" ht="16.5" customHeight="1" x14ac:dyDescent="0.35">
      <c r="A89" s="20">
        <v>2</v>
      </c>
      <c r="B89" s="197" t="s">
        <v>86</v>
      </c>
      <c r="C89" s="197"/>
      <c r="D89" s="45" t="s">
        <v>31</v>
      </c>
      <c r="E89" s="74"/>
      <c r="G89" s="92"/>
      <c r="H89" s="92"/>
    </row>
    <row r="90" spans="1:9" x14ac:dyDescent="0.35">
      <c r="A90" s="76" t="s">
        <v>45</v>
      </c>
      <c r="B90" s="195" t="s">
        <v>87</v>
      </c>
      <c r="C90" s="195"/>
      <c r="D90" s="78">
        <f>D44</f>
        <v>338.99502851066666</v>
      </c>
      <c r="E90" s="74"/>
      <c r="G90" s="80"/>
      <c r="H90" s="80"/>
    </row>
    <row r="91" spans="1:9" x14ac:dyDescent="0.35">
      <c r="A91" s="76" t="s">
        <v>52</v>
      </c>
      <c r="B91" s="195" t="s">
        <v>53</v>
      </c>
      <c r="C91" s="195"/>
      <c r="D91" s="78">
        <f>D59</f>
        <v>766.32284249192526</v>
      </c>
      <c r="E91" s="74"/>
      <c r="G91" s="80"/>
      <c r="H91" s="80"/>
    </row>
    <row r="92" spans="1:9" x14ac:dyDescent="0.35">
      <c r="A92" s="76" t="s">
        <v>76</v>
      </c>
      <c r="B92" s="195" t="s">
        <v>77</v>
      </c>
      <c r="C92" s="195"/>
      <c r="D92" s="78">
        <f>D80</f>
        <v>618.03520000000003</v>
      </c>
      <c r="E92" s="74"/>
      <c r="G92" s="80"/>
      <c r="H92" s="80"/>
    </row>
    <row r="93" spans="1:9" x14ac:dyDescent="0.35">
      <c r="A93" s="175" t="s">
        <v>40</v>
      </c>
      <c r="B93" s="163"/>
      <c r="C93" s="164"/>
      <c r="D93" s="77">
        <f>SUM(D90:D92)</f>
        <v>1723.3530710025918</v>
      </c>
      <c r="E93" s="74"/>
      <c r="G93" s="80"/>
      <c r="H93" s="80"/>
    </row>
    <row r="94" spans="1:9" x14ac:dyDescent="0.35">
      <c r="A94" s="98"/>
      <c r="E94" s="74"/>
    </row>
    <row r="95" spans="1:9" ht="16" thickBot="1" x14ac:dyDescent="0.4">
      <c r="E95" s="74"/>
    </row>
    <row r="96" spans="1:9" ht="16" thickBot="1" x14ac:dyDescent="0.4">
      <c r="A96" s="184" t="s">
        <v>88</v>
      </c>
      <c r="B96" s="185"/>
      <c r="C96" s="185"/>
      <c r="D96" s="186"/>
      <c r="E96" s="74"/>
      <c r="F96" s="97"/>
      <c r="G96" s="97"/>
      <c r="H96" s="97"/>
      <c r="I96" s="97"/>
    </row>
    <row r="97" spans="1:19" ht="16" thickBot="1" x14ac:dyDescent="0.4">
      <c r="E97" s="74"/>
      <c r="F97" s="99"/>
      <c r="G97" s="80"/>
      <c r="H97" s="80"/>
    </row>
    <row r="98" spans="1:19" ht="16" thickBot="1" x14ac:dyDescent="0.4">
      <c r="A98" s="39">
        <v>3</v>
      </c>
      <c r="B98" s="223" t="s">
        <v>89</v>
      </c>
      <c r="C98" s="225"/>
      <c r="D98" s="1" t="s">
        <v>31</v>
      </c>
      <c r="E98" s="74"/>
    </row>
    <row r="99" spans="1:19" ht="16" thickBot="1" x14ac:dyDescent="0.4">
      <c r="A99" s="41" t="s">
        <v>5</v>
      </c>
      <c r="B99" s="221" t="s">
        <v>90</v>
      </c>
      <c r="C99" s="222"/>
      <c r="D99" s="100">
        <f>0.46%*D33</f>
        <v>8.0196583999999991</v>
      </c>
      <c r="E99" s="74"/>
      <c r="G99" s="80"/>
      <c r="Q99" s="80"/>
      <c r="S99" s="86"/>
    </row>
    <row r="100" spans="1:19" ht="32.25" customHeight="1" thickBot="1" x14ac:dyDescent="0.4">
      <c r="A100" s="41" t="s">
        <v>8</v>
      </c>
      <c r="B100" s="221" t="s">
        <v>91</v>
      </c>
      <c r="C100" s="222"/>
      <c r="D100" s="100">
        <f>0.04%*D33</f>
        <v>0.69736160000000003</v>
      </c>
      <c r="E100" s="74"/>
      <c r="F100" s="79"/>
      <c r="G100" s="80"/>
      <c r="K100" s="80"/>
      <c r="S100" s="101"/>
    </row>
    <row r="101" spans="1:19" ht="32.25" customHeight="1" thickBot="1" x14ac:dyDescent="0.4">
      <c r="A101" s="41" t="s">
        <v>11</v>
      </c>
      <c r="B101" s="221" t="s">
        <v>92</v>
      </c>
      <c r="C101" s="222"/>
      <c r="D101" s="100">
        <f>3.44%*D33</f>
        <v>59.973097600000003</v>
      </c>
      <c r="E101" s="74"/>
      <c r="F101" s="79"/>
      <c r="K101" s="80"/>
      <c r="M101" s="80"/>
      <c r="Q101" s="80"/>
      <c r="S101" s="102"/>
    </row>
    <row r="102" spans="1:19" ht="16" thickBot="1" x14ac:dyDescent="0.4">
      <c r="A102" s="41" t="s">
        <v>14</v>
      </c>
      <c r="B102" s="221" t="s">
        <v>93</v>
      </c>
      <c r="C102" s="222"/>
      <c r="D102" s="100">
        <f>1.94%*D33</f>
        <v>33.822037600000002</v>
      </c>
      <c r="E102" s="74"/>
      <c r="K102" s="80"/>
      <c r="Q102" s="80"/>
    </row>
    <row r="103" spans="1:19" ht="48" customHeight="1" thickBot="1" x14ac:dyDescent="0.4">
      <c r="A103" s="41" t="s">
        <v>36</v>
      </c>
      <c r="B103" s="221" t="s">
        <v>94</v>
      </c>
      <c r="C103" s="222"/>
      <c r="D103" s="100">
        <f>0.71%*D33</f>
        <v>12.3781684</v>
      </c>
      <c r="E103" s="74"/>
      <c r="M103" s="80"/>
    </row>
    <row r="104" spans="1:19" ht="32.25" customHeight="1" thickBot="1" x14ac:dyDescent="0.4">
      <c r="A104" s="41" t="s">
        <v>38</v>
      </c>
      <c r="B104" s="221" t="s">
        <v>95</v>
      </c>
      <c r="C104" s="222"/>
      <c r="D104" s="100">
        <f>0.062%*D33</f>
        <v>1.08091048</v>
      </c>
      <c r="E104" s="74"/>
      <c r="K104" s="80"/>
    </row>
    <row r="105" spans="1:19" ht="16.5" customHeight="1" thickBot="1" x14ac:dyDescent="0.4">
      <c r="A105" s="223" t="s">
        <v>96</v>
      </c>
      <c r="B105" s="224"/>
      <c r="C105" s="225"/>
      <c r="D105" s="103">
        <f>SUM(D99:D104)</f>
        <v>115.97123408000002</v>
      </c>
      <c r="E105" s="74"/>
      <c r="G105" s="80"/>
    </row>
    <row r="106" spans="1:19" ht="16.5" customHeight="1" x14ac:dyDescent="0.35">
      <c r="A106" s="32"/>
      <c r="B106" s="32"/>
      <c r="C106" s="32"/>
      <c r="D106" s="33"/>
      <c r="E106" s="74"/>
      <c r="G106" s="80"/>
    </row>
    <row r="107" spans="1:19" ht="16.5" customHeight="1" x14ac:dyDescent="0.35">
      <c r="A107" s="285" t="s">
        <v>97</v>
      </c>
      <c r="B107" s="285"/>
      <c r="C107" s="285"/>
      <c r="D107" s="285"/>
      <c r="E107" s="74"/>
      <c r="G107" s="80"/>
    </row>
    <row r="108" spans="1:19" ht="16.5" customHeight="1" x14ac:dyDescent="0.35">
      <c r="A108" s="285"/>
      <c r="B108" s="285"/>
      <c r="C108" s="285"/>
      <c r="D108" s="285"/>
      <c r="E108" s="74"/>
      <c r="G108" s="80"/>
    </row>
    <row r="109" spans="1:19" ht="19.5" customHeight="1" x14ac:dyDescent="0.35">
      <c r="A109" s="285"/>
      <c r="B109" s="285"/>
      <c r="C109" s="285"/>
      <c r="D109" s="285"/>
      <c r="E109" s="74"/>
      <c r="G109" s="80"/>
    </row>
    <row r="110" spans="1:19" ht="16.5" customHeight="1" x14ac:dyDescent="0.35">
      <c r="A110" s="286" t="s">
        <v>98</v>
      </c>
      <c r="B110" s="286"/>
      <c r="C110" s="286"/>
      <c r="D110" s="286"/>
      <c r="E110" s="74"/>
      <c r="G110" s="80"/>
    </row>
    <row r="111" spans="1:19" ht="16.5" customHeight="1" x14ac:dyDescent="0.35">
      <c r="A111" s="285" t="s">
        <v>99</v>
      </c>
      <c r="B111" s="285"/>
      <c r="C111" s="285"/>
      <c r="D111" s="285"/>
      <c r="E111" s="74"/>
      <c r="G111" s="80"/>
    </row>
    <row r="112" spans="1:19" ht="16.5" customHeight="1" x14ac:dyDescent="0.35">
      <c r="A112" s="285"/>
      <c r="B112" s="285"/>
      <c r="C112" s="285"/>
      <c r="D112" s="285"/>
      <c r="E112" s="74"/>
      <c r="G112" s="80"/>
    </row>
    <row r="113" spans="1:13" ht="16.5" customHeight="1" x14ac:dyDescent="0.35">
      <c r="A113" s="285"/>
      <c r="B113" s="285"/>
      <c r="C113" s="285"/>
      <c r="D113" s="285"/>
      <c r="E113" s="74"/>
      <c r="G113" s="80"/>
    </row>
    <row r="114" spans="1:13" ht="16.5" customHeight="1" x14ac:dyDescent="0.35">
      <c r="A114" s="285"/>
      <c r="B114" s="285"/>
      <c r="C114" s="285"/>
      <c r="D114" s="285"/>
      <c r="E114" s="74"/>
      <c r="G114" s="80"/>
    </row>
    <row r="115" spans="1:13" ht="16.5" customHeight="1" x14ac:dyDescent="0.35">
      <c r="A115" s="285" t="s">
        <v>100</v>
      </c>
      <c r="B115" s="285"/>
      <c r="C115" s="285"/>
      <c r="D115" s="285"/>
      <c r="E115" s="74"/>
      <c r="G115" s="80"/>
    </row>
    <row r="116" spans="1:13" ht="16.5" customHeight="1" x14ac:dyDescent="0.35">
      <c r="A116" s="285"/>
      <c r="B116" s="285"/>
      <c r="C116" s="285"/>
      <c r="D116" s="285"/>
      <c r="E116" s="74"/>
      <c r="G116" s="80"/>
    </row>
    <row r="117" spans="1:13" ht="16.5" customHeight="1" x14ac:dyDescent="0.35">
      <c r="A117" s="285"/>
      <c r="B117" s="285"/>
      <c r="C117" s="285"/>
      <c r="D117" s="285"/>
      <c r="E117" s="74"/>
      <c r="G117" s="80"/>
    </row>
    <row r="118" spans="1:13" ht="31.5" customHeight="1" x14ac:dyDescent="0.35">
      <c r="A118" s="285"/>
      <c r="B118" s="285"/>
      <c r="C118" s="285"/>
      <c r="D118" s="285"/>
      <c r="E118" s="74"/>
      <c r="G118" s="80"/>
    </row>
    <row r="119" spans="1:13" ht="16.5" customHeight="1" x14ac:dyDescent="0.35">
      <c r="A119" s="285" t="s">
        <v>101</v>
      </c>
      <c r="B119" s="285"/>
      <c r="C119" s="285"/>
      <c r="D119" s="285"/>
      <c r="E119" s="74"/>
      <c r="G119" s="80"/>
    </row>
    <row r="120" spans="1:13" ht="16.5" customHeight="1" x14ac:dyDescent="0.35">
      <c r="A120" s="285"/>
      <c r="B120" s="285"/>
      <c r="C120" s="285"/>
      <c r="D120" s="285"/>
      <c r="E120" s="74"/>
      <c r="G120" s="80"/>
    </row>
    <row r="121" spans="1:13" ht="34.5" customHeight="1" x14ac:dyDescent="0.35">
      <c r="A121" s="285"/>
      <c r="B121" s="285"/>
      <c r="C121" s="285"/>
      <c r="D121" s="285"/>
      <c r="E121" s="74"/>
      <c r="G121" s="80"/>
    </row>
    <row r="122" spans="1:13" ht="13.5" customHeight="1" x14ac:dyDescent="0.35">
      <c r="A122" s="286" t="s">
        <v>102</v>
      </c>
      <c r="B122" s="286"/>
      <c r="C122" s="286"/>
      <c r="D122" s="286"/>
      <c r="E122" s="74"/>
      <c r="M122" s="80"/>
    </row>
    <row r="123" spans="1:13" ht="16" thickBot="1" x14ac:dyDescent="0.4">
      <c r="E123" s="74"/>
    </row>
    <row r="124" spans="1:13" ht="16" thickBot="1" x14ac:dyDescent="0.4">
      <c r="A124" s="184" t="s">
        <v>103</v>
      </c>
      <c r="B124" s="185"/>
      <c r="C124" s="185"/>
      <c r="D124" s="186"/>
      <c r="E124" s="74"/>
      <c r="F124" s="104"/>
      <c r="G124" s="104"/>
      <c r="H124" s="104"/>
    </row>
    <row r="125" spans="1:13" x14ac:dyDescent="0.35">
      <c r="E125" s="74"/>
      <c r="L125" s="105"/>
    </row>
    <row r="126" spans="1:13" x14ac:dyDescent="0.35">
      <c r="A126" s="206" t="s">
        <v>104</v>
      </c>
      <c r="B126" s="206"/>
      <c r="C126" s="206"/>
      <c r="D126" s="287"/>
      <c r="E126" s="74"/>
      <c r="F126" s="104"/>
      <c r="G126" s="104"/>
      <c r="H126" s="104"/>
    </row>
    <row r="127" spans="1:13" x14ac:dyDescent="0.35">
      <c r="A127" s="83"/>
      <c r="B127" s="106"/>
      <c r="C127" s="106"/>
      <c r="E127" s="74"/>
      <c r="F127" s="99"/>
      <c r="G127" s="80"/>
    </row>
    <row r="128" spans="1:13" x14ac:dyDescent="0.35">
      <c r="A128" s="20" t="s">
        <v>105</v>
      </c>
      <c r="B128" s="175" t="s">
        <v>106</v>
      </c>
      <c r="C128" s="164"/>
      <c r="D128" s="45" t="s">
        <v>31</v>
      </c>
      <c r="E128" s="74"/>
      <c r="F128" s="92"/>
      <c r="G128" s="92"/>
      <c r="H128" s="92"/>
    </row>
    <row r="129" spans="1:16" ht="19.5" customHeight="1" x14ac:dyDescent="0.35">
      <c r="A129" s="76" t="s">
        <v>5</v>
      </c>
      <c r="B129" s="195" t="s">
        <v>107</v>
      </c>
      <c r="C129" s="195"/>
      <c r="D129" s="107">
        <f>(($D$33+$D$93+$D$105)/30/12)*20.9589</f>
        <v>208.58345631498761</v>
      </c>
      <c r="E129" s="74"/>
      <c r="F129" s="108"/>
      <c r="G129" s="109"/>
      <c r="H129" s="110"/>
      <c r="J129" s="111"/>
    </row>
    <row r="130" spans="1:16" ht="30" customHeight="1" x14ac:dyDescent="0.35">
      <c r="A130" s="76" t="s">
        <v>8</v>
      </c>
      <c r="B130" s="195" t="s">
        <v>108</v>
      </c>
      <c r="C130" s="195"/>
      <c r="D130" s="107">
        <f>(($D$33+$D$93+$D$105)/30/12)*1</f>
        <v>9.9520230696738672</v>
      </c>
      <c r="E130" s="74"/>
      <c r="F130" s="108"/>
      <c r="G130" s="109"/>
      <c r="H130" s="110"/>
    </row>
    <row r="131" spans="1:16" ht="32.25" customHeight="1" x14ac:dyDescent="0.35">
      <c r="A131" s="76" t="s">
        <v>11</v>
      </c>
      <c r="B131" s="195" t="s">
        <v>109</v>
      </c>
      <c r="C131" s="195"/>
      <c r="D131" s="107">
        <f>(($D$33+$D$93+$D$105)/30/12)*0.1997</f>
        <v>1.9874190070138711</v>
      </c>
      <c r="E131" s="74"/>
      <c r="F131" s="108"/>
      <c r="G131" s="109"/>
      <c r="H131" s="110"/>
    </row>
    <row r="132" spans="1:16" ht="30.75" customHeight="1" x14ac:dyDescent="0.35">
      <c r="A132" s="76" t="s">
        <v>14</v>
      </c>
      <c r="B132" s="214" t="s">
        <v>110</v>
      </c>
      <c r="C132" s="214"/>
      <c r="D132" s="107">
        <f>(($D$33+$D$93+$D$105)/30/12)*0.9659</f>
        <v>9.6126590829979879</v>
      </c>
      <c r="E132" s="74"/>
      <c r="F132" s="108"/>
      <c r="G132" s="109"/>
      <c r="H132" s="110"/>
    </row>
    <row r="133" spans="1:16" ht="32.25" customHeight="1" x14ac:dyDescent="0.35">
      <c r="A133" s="76" t="s">
        <v>36</v>
      </c>
      <c r="B133" s="195" t="s">
        <v>111</v>
      </c>
      <c r="C133" s="195"/>
      <c r="D133" s="107">
        <f>(($D$33+$D$93+$D$105)/30/12)*2.4753</f>
        <v>24.634242704363722</v>
      </c>
      <c r="E133" s="74"/>
      <c r="F133" s="108"/>
      <c r="G133" s="109"/>
      <c r="H133" s="110"/>
      <c r="J133" s="80"/>
      <c r="K133" s="80"/>
      <c r="L133" s="80"/>
      <c r="M133" s="80"/>
      <c r="N133" s="80"/>
      <c r="O133" s="80"/>
      <c r="P133" s="80"/>
    </row>
    <row r="134" spans="1:16" ht="69" customHeight="1" x14ac:dyDescent="0.35">
      <c r="A134" s="76" t="s">
        <v>38</v>
      </c>
      <c r="B134" s="195" t="s">
        <v>167</v>
      </c>
      <c r="C134" s="195"/>
      <c r="D134" s="107">
        <f>(($D$33+$D$93+$D$105)/30/12)*3.8742</f>
        <v>38.556127776530495</v>
      </c>
      <c r="E134" s="74"/>
      <c r="F134" s="108"/>
      <c r="G134" s="109"/>
      <c r="H134" s="110"/>
      <c r="J134" s="80"/>
      <c r="K134" s="80"/>
    </row>
    <row r="135" spans="1:16" ht="16.5" customHeight="1" x14ac:dyDescent="0.35">
      <c r="A135" s="197" t="s">
        <v>113</v>
      </c>
      <c r="B135" s="197"/>
      <c r="C135" s="197"/>
      <c r="D135" s="107">
        <f>SUM(D129:D134)</f>
        <v>293.32592795556752</v>
      </c>
      <c r="E135" s="74"/>
      <c r="F135" s="112"/>
      <c r="G135" s="113"/>
      <c r="H135" s="114"/>
    </row>
    <row r="136" spans="1:16" ht="16.5" customHeight="1" x14ac:dyDescent="0.35">
      <c r="A136" s="32"/>
      <c r="B136" s="32"/>
      <c r="C136" s="32"/>
      <c r="D136" s="115"/>
      <c r="E136" s="74"/>
      <c r="F136" s="116"/>
      <c r="G136" s="116"/>
      <c r="H136" s="114"/>
    </row>
    <row r="137" spans="1:16" ht="23.25" customHeight="1" x14ac:dyDescent="0.35">
      <c r="A137" s="277" t="s">
        <v>168</v>
      </c>
      <c r="B137" s="277"/>
      <c r="C137" s="277"/>
      <c r="D137" s="277"/>
      <c r="E137" s="74"/>
      <c r="F137" s="116"/>
      <c r="G137" s="116"/>
      <c r="H137" s="114"/>
    </row>
    <row r="138" spans="1:16" ht="16.5" customHeight="1" x14ac:dyDescent="0.35">
      <c r="A138" s="277" t="s">
        <v>115</v>
      </c>
      <c r="B138" s="277"/>
      <c r="C138" s="277"/>
      <c r="D138" s="277"/>
      <c r="E138" s="74"/>
      <c r="F138" s="116"/>
      <c r="G138" s="116"/>
      <c r="H138" s="114"/>
    </row>
    <row r="139" spans="1:16" ht="27.75" customHeight="1" x14ac:dyDescent="0.35">
      <c r="A139" s="277" t="s">
        <v>116</v>
      </c>
      <c r="B139" s="277"/>
      <c r="C139" s="277"/>
      <c r="D139" s="277"/>
      <c r="E139" s="74"/>
      <c r="F139" s="116"/>
      <c r="G139" s="116"/>
      <c r="H139" s="114"/>
    </row>
    <row r="140" spans="1:16" ht="25.5" customHeight="1" x14ac:dyDescent="0.35">
      <c r="A140" s="277" t="s">
        <v>117</v>
      </c>
      <c r="B140" s="277"/>
      <c r="C140" s="277"/>
      <c r="D140" s="277"/>
      <c r="E140" s="74"/>
      <c r="F140" s="116"/>
      <c r="G140" s="116"/>
      <c r="H140" s="114"/>
    </row>
    <row r="141" spans="1:16" ht="24.75" customHeight="1" x14ac:dyDescent="0.35">
      <c r="A141" s="277" t="s">
        <v>118</v>
      </c>
      <c r="B141" s="277"/>
      <c r="C141" s="277"/>
      <c r="D141" s="277"/>
      <c r="E141" s="74"/>
      <c r="F141" s="116"/>
      <c r="G141" s="116"/>
      <c r="H141" s="114"/>
    </row>
    <row r="142" spans="1:16" x14ac:dyDescent="0.35">
      <c r="A142" s="209"/>
      <c r="B142" s="209"/>
      <c r="C142" s="209"/>
      <c r="D142" s="209"/>
      <c r="E142" s="74"/>
    </row>
    <row r="143" spans="1:16" x14ac:dyDescent="0.35">
      <c r="A143" s="202"/>
      <c r="B143" s="202"/>
      <c r="C143" s="202"/>
      <c r="D143" s="202"/>
      <c r="E143" s="74"/>
    </row>
    <row r="144" spans="1:16" x14ac:dyDescent="0.35">
      <c r="A144" s="206" t="s">
        <v>119</v>
      </c>
      <c r="B144" s="206"/>
      <c r="C144" s="206"/>
      <c r="D144" s="206"/>
      <c r="E144" s="74"/>
      <c r="F144" s="104"/>
      <c r="G144" s="104"/>
      <c r="H144" s="104"/>
    </row>
    <row r="145" spans="1:8" x14ac:dyDescent="0.35">
      <c r="A145" s="212"/>
      <c r="B145" s="212"/>
      <c r="C145" s="212"/>
      <c r="D145" s="284"/>
      <c r="E145" s="74"/>
      <c r="F145" s="99"/>
      <c r="G145" s="80"/>
    </row>
    <row r="146" spans="1:8" x14ac:dyDescent="0.35">
      <c r="A146" s="20" t="s">
        <v>120</v>
      </c>
      <c r="B146" s="197" t="s">
        <v>121</v>
      </c>
      <c r="C146" s="197"/>
      <c r="D146" s="45" t="s">
        <v>31</v>
      </c>
      <c r="E146" s="74"/>
      <c r="F146" s="92"/>
      <c r="G146" s="92"/>
      <c r="H146" s="92"/>
    </row>
    <row r="147" spans="1:8" x14ac:dyDescent="0.35">
      <c r="A147" s="76" t="s">
        <v>5</v>
      </c>
      <c r="B147" s="195" t="s">
        <v>122</v>
      </c>
      <c r="C147" s="195"/>
      <c r="D147" s="78">
        <v>0</v>
      </c>
      <c r="E147" s="74"/>
      <c r="F147" s="117"/>
      <c r="G147" s="118"/>
      <c r="H147" s="119"/>
    </row>
    <row r="148" spans="1:8" x14ac:dyDescent="0.35">
      <c r="A148" s="197" t="s">
        <v>40</v>
      </c>
      <c r="B148" s="197"/>
      <c r="C148" s="197"/>
      <c r="D148" s="78"/>
      <c r="E148" s="74"/>
      <c r="F148" s="116"/>
      <c r="G148" s="116"/>
      <c r="H148" s="117"/>
    </row>
    <row r="149" spans="1:8" x14ac:dyDescent="0.35">
      <c r="E149" s="74"/>
    </row>
    <row r="150" spans="1:8" x14ac:dyDescent="0.35">
      <c r="E150" s="74"/>
    </row>
    <row r="151" spans="1:8" x14ac:dyDescent="0.35">
      <c r="A151" s="206" t="s">
        <v>123</v>
      </c>
      <c r="B151" s="206"/>
      <c r="C151" s="206"/>
      <c r="D151" s="206"/>
      <c r="E151" s="74"/>
      <c r="F151" s="104"/>
      <c r="G151" s="104"/>
      <c r="H151" s="104"/>
    </row>
    <row r="152" spans="1:8" x14ac:dyDescent="0.35">
      <c r="A152" s="83"/>
      <c r="E152" s="74"/>
    </row>
    <row r="153" spans="1:8" ht="15.75" customHeight="1" x14ac:dyDescent="0.35">
      <c r="A153" s="20">
        <v>4</v>
      </c>
      <c r="B153" s="175" t="s">
        <v>124</v>
      </c>
      <c r="C153" s="164"/>
      <c r="D153" s="45" t="s">
        <v>31</v>
      </c>
      <c r="E153" s="74"/>
      <c r="F153" s="92"/>
      <c r="G153" s="92"/>
      <c r="H153" s="92"/>
    </row>
    <row r="154" spans="1:8" x14ac:dyDescent="0.35">
      <c r="A154" s="76" t="s">
        <v>105</v>
      </c>
      <c r="B154" s="176" t="s">
        <v>106</v>
      </c>
      <c r="C154" s="177"/>
      <c r="D154" s="78">
        <f>D135</f>
        <v>293.32592795556752</v>
      </c>
      <c r="E154" s="74"/>
      <c r="F154" s="117"/>
      <c r="G154" s="118"/>
      <c r="H154" s="108"/>
    </row>
    <row r="155" spans="1:8" x14ac:dyDescent="0.35">
      <c r="A155" s="76" t="s">
        <v>120</v>
      </c>
      <c r="B155" s="176" t="s">
        <v>121</v>
      </c>
      <c r="C155" s="177"/>
      <c r="D155" s="78">
        <f>D148</f>
        <v>0</v>
      </c>
      <c r="E155" s="74"/>
      <c r="F155" s="117"/>
      <c r="G155" s="118"/>
      <c r="H155" s="108"/>
    </row>
    <row r="156" spans="1:8" x14ac:dyDescent="0.35">
      <c r="A156" s="197" t="s">
        <v>40</v>
      </c>
      <c r="B156" s="197"/>
      <c r="C156" s="30"/>
      <c r="D156" s="78">
        <f>SUM(D154:D155)</f>
        <v>293.32592795556752</v>
      </c>
      <c r="E156" s="74"/>
      <c r="F156" s="116"/>
      <c r="G156" s="116"/>
      <c r="H156" s="108"/>
    </row>
    <row r="157" spans="1:8" x14ac:dyDescent="0.35">
      <c r="E157" s="74"/>
    </row>
    <row r="158" spans="1:8" ht="16" thickBot="1" x14ac:dyDescent="0.4">
      <c r="E158" s="74"/>
    </row>
    <row r="159" spans="1:8" ht="16" thickBot="1" x14ac:dyDescent="0.4">
      <c r="A159" s="184" t="s">
        <v>125</v>
      </c>
      <c r="B159" s="185"/>
      <c r="C159" s="185"/>
      <c r="D159" s="186"/>
      <c r="E159" s="74"/>
      <c r="F159" s="104"/>
      <c r="G159" s="104"/>
      <c r="H159" s="104"/>
    </row>
    <row r="160" spans="1:8" x14ac:dyDescent="0.35">
      <c r="E160" s="74"/>
      <c r="F160" s="95"/>
      <c r="G160" s="80"/>
    </row>
    <row r="161" spans="1:9" x14ac:dyDescent="0.35">
      <c r="A161" s="20">
        <v>5</v>
      </c>
      <c r="B161" s="175" t="s">
        <v>126</v>
      </c>
      <c r="C161" s="164"/>
      <c r="D161" s="45" t="s">
        <v>31</v>
      </c>
      <c r="E161" s="74"/>
      <c r="F161" s="92"/>
      <c r="G161" s="116"/>
      <c r="H161" s="92"/>
    </row>
    <row r="162" spans="1:9" x14ac:dyDescent="0.35">
      <c r="A162" s="76" t="s">
        <v>5</v>
      </c>
      <c r="B162" s="195" t="s">
        <v>127</v>
      </c>
      <c r="C162" s="195"/>
      <c r="D162" s="120">
        <v>67.92</v>
      </c>
      <c r="E162" s="74"/>
      <c r="F162" s="117"/>
      <c r="G162" s="118"/>
      <c r="H162" s="117"/>
    </row>
    <row r="163" spans="1:9" x14ac:dyDescent="0.35">
      <c r="A163" s="76" t="s">
        <v>8</v>
      </c>
      <c r="B163" s="195" t="s">
        <v>128</v>
      </c>
      <c r="C163" s="195"/>
      <c r="D163" s="120">
        <v>29.28</v>
      </c>
      <c r="E163" s="74"/>
      <c r="F163" s="117"/>
      <c r="G163" s="118"/>
      <c r="H163" s="117"/>
    </row>
    <row r="164" spans="1:9" x14ac:dyDescent="0.35">
      <c r="A164" s="76" t="s">
        <v>11</v>
      </c>
      <c r="B164" s="195" t="s">
        <v>129</v>
      </c>
      <c r="C164" s="195"/>
      <c r="D164" s="120">
        <v>0</v>
      </c>
      <c r="E164" s="74"/>
      <c r="F164" s="117"/>
      <c r="G164" s="118"/>
      <c r="H164" s="117"/>
    </row>
    <row r="165" spans="1:9" x14ac:dyDescent="0.35">
      <c r="A165" s="76" t="s">
        <v>14</v>
      </c>
      <c r="B165" s="195" t="s">
        <v>81</v>
      </c>
      <c r="C165" s="195"/>
      <c r="D165" s="81"/>
      <c r="E165" s="74"/>
      <c r="F165" s="117"/>
      <c r="G165" s="118"/>
      <c r="H165" s="117"/>
    </row>
    <row r="166" spans="1:9" x14ac:dyDescent="0.35">
      <c r="A166" s="175" t="s">
        <v>130</v>
      </c>
      <c r="B166" s="163"/>
      <c r="C166" s="164"/>
      <c r="D166" s="78">
        <f>SUM(D162:D165)</f>
        <v>97.2</v>
      </c>
      <c r="E166" s="74"/>
      <c r="F166" s="116"/>
      <c r="G166" s="116"/>
      <c r="H166" s="117"/>
    </row>
    <row r="167" spans="1:9" ht="26.25" customHeight="1" x14ac:dyDescent="0.35">
      <c r="A167" s="278" t="s">
        <v>131</v>
      </c>
      <c r="B167" s="278"/>
      <c r="C167" s="278"/>
      <c r="D167" s="279"/>
      <c r="E167" s="74"/>
    </row>
    <row r="168" spans="1:9" ht="30" customHeight="1" x14ac:dyDescent="0.35">
      <c r="A168" s="280" t="s">
        <v>132</v>
      </c>
      <c r="B168" s="280"/>
      <c r="C168" s="280"/>
      <c r="D168" s="281"/>
      <c r="E168" s="74"/>
    </row>
    <row r="169" spans="1:9" x14ac:dyDescent="0.35">
      <c r="A169" s="282"/>
      <c r="B169" s="282"/>
      <c r="C169" s="282"/>
      <c r="D169" s="283"/>
      <c r="E169" s="74"/>
    </row>
    <row r="170" spans="1:9" ht="16" thickBot="1" x14ac:dyDescent="0.4">
      <c r="E170" s="74"/>
    </row>
    <row r="171" spans="1:9" ht="16" thickBot="1" x14ac:dyDescent="0.4">
      <c r="A171" s="184" t="s">
        <v>133</v>
      </c>
      <c r="B171" s="185"/>
      <c r="C171" s="185"/>
      <c r="D171" s="186"/>
      <c r="E171" s="74"/>
      <c r="F171" s="104"/>
      <c r="G171" s="104"/>
      <c r="H171" s="104"/>
      <c r="I171" s="86"/>
    </row>
    <row r="172" spans="1:9" x14ac:dyDescent="0.35">
      <c r="E172" s="74"/>
      <c r="F172" s="99"/>
      <c r="G172" s="80"/>
      <c r="H172" s="80"/>
    </row>
    <row r="173" spans="1:9" x14ac:dyDescent="0.35">
      <c r="A173" s="20">
        <v>6</v>
      </c>
      <c r="B173" s="193" t="s">
        <v>134</v>
      </c>
      <c r="C173" s="194"/>
      <c r="D173" s="45" t="s">
        <v>31</v>
      </c>
      <c r="E173" s="74"/>
      <c r="G173" s="111"/>
      <c r="H173" s="111"/>
    </row>
    <row r="174" spans="1:9" x14ac:dyDescent="0.35">
      <c r="A174" s="76" t="s">
        <v>5</v>
      </c>
      <c r="B174" s="176" t="s">
        <v>135</v>
      </c>
      <c r="C174" s="177"/>
      <c r="D174" s="78">
        <f>(D33+D93+D105+D156+D166)*5%</f>
        <v>198.66271165190798</v>
      </c>
      <c r="E174" s="74"/>
      <c r="F174" s="80"/>
      <c r="G174" s="80"/>
      <c r="H174" s="121"/>
    </row>
    <row r="175" spans="1:9" x14ac:dyDescent="0.35">
      <c r="A175" s="76" t="s">
        <v>8</v>
      </c>
      <c r="B175" s="176" t="s">
        <v>136</v>
      </c>
      <c r="C175" s="177"/>
      <c r="D175" s="107">
        <f>(D33+D93+D105+D156+D166+D174)*5%</f>
        <v>208.59584723450337</v>
      </c>
      <c r="E175" s="74"/>
      <c r="F175" s="80"/>
      <c r="G175" s="80"/>
      <c r="H175" s="122"/>
    </row>
    <row r="176" spans="1:9" x14ac:dyDescent="0.35">
      <c r="A176" s="76" t="s">
        <v>11</v>
      </c>
      <c r="B176" s="176" t="s">
        <v>137</v>
      </c>
      <c r="C176" s="177"/>
      <c r="D176" s="107">
        <f>(D33+D93+D105+D156+D166+D174+D175)/0.9135*8.65%</f>
        <v>414.7940410525182</v>
      </c>
      <c r="E176" s="74"/>
      <c r="F176" s="80"/>
      <c r="G176" s="80"/>
      <c r="H176" s="122"/>
    </row>
    <row r="177" spans="1:20" x14ac:dyDescent="0.35">
      <c r="A177" s="76"/>
      <c r="B177" s="176" t="s">
        <v>138</v>
      </c>
      <c r="C177" s="177"/>
      <c r="D177" s="107">
        <f>(D33+D93+D105+D156+D166+D174+D175)/0.9135*0.65%</f>
        <v>31.169494414351078</v>
      </c>
      <c r="E177" s="74"/>
      <c r="F177" s="80"/>
      <c r="G177" s="80"/>
      <c r="H177" s="80"/>
    </row>
    <row r="178" spans="1:20" ht="21" customHeight="1" x14ac:dyDescent="0.35">
      <c r="A178" s="76"/>
      <c r="B178" s="176" t="s">
        <v>139</v>
      </c>
      <c r="C178" s="177"/>
      <c r="D178" s="107">
        <f>(D33+D93+D105+D156+D166+D174+D175)/0.9135*3%</f>
        <v>143.85920498931264</v>
      </c>
      <c r="E178" s="74"/>
      <c r="G178" s="80"/>
      <c r="H178" s="80"/>
    </row>
    <row r="179" spans="1:20" x14ac:dyDescent="0.35">
      <c r="A179" s="76"/>
      <c r="B179" s="176" t="s">
        <v>140</v>
      </c>
      <c r="C179" s="177"/>
      <c r="D179" s="107">
        <f>(D33+D93+D105+D156+D166+D174+D175)/0.9135*5%</f>
        <v>239.76534164885445</v>
      </c>
      <c r="E179" s="74"/>
      <c r="G179" s="80"/>
      <c r="H179" s="80"/>
    </row>
    <row r="180" spans="1:20" x14ac:dyDescent="0.35">
      <c r="A180" s="175" t="s">
        <v>130</v>
      </c>
      <c r="B180" s="163"/>
      <c r="C180" s="164"/>
      <c r="D180" s="78">
        <f>SUM(D174:D176)</f>
        <v>822.05259993892957</v>
      </c>
      <c r="E180" s="74"/>
      <c r="F180" s="80"/>
      <c r="G180" s="80"/>
      <c r="N180" s="117"/>
      <c r="O180" s="117"/>
      <c r="P180" s="117"/>
      <c r="Q180" s="117"/>
      <c r="R180" s="117"/>
      <c r="S180" s="117"/>
      <c r="T180" s="117"/>
    </row>
    <row r="181" spans="1:20" ht="43.5" customHeight="1" x14ac:dyDescent="0.35">
      <c r="A181" s="275" t="s">
        <v>169</v>
      </c>
      <c r="B181" s="275"/>
      <c r="C181" s="275"/>
      <c r="D181" s="276"/>
      <c r="E181" s="74"/>
      <c r="F181" s="80"/>
      <c r="G181" s="80"/>
      <c r="H181" s="69"/>
      <c r="I181" s="123"/>
      <c r="N181" s="84"/>
      <c r="O181" s="124"/>
      <c r="P181" s="124"/>
      <c r="Q181" s="124"/>
      <c r="R181" s="84"/>
    </row>
    <row r="182" spans="1:20" ht="40.5" customHeight="1" x14ac:dyDescent="0.35">
      <c r="A182" s="272" t="s">
        <v>141</v>
      </c>
      <c r="B182" s="272"/>
      <c r="C182" s="272"/>
      <c r="D182" s="272"/>
      <c r="E182" s="74"/>
      <c r="G182" s="80"/>
      <c r="H182" s="80"/>
      <c r="O182" s="111"/>
      <c r="P182" s="111"/>
      <c r="Q182" s="111"/>
    </row>
    <row r="183" spans="1:20" x14ac:dyDescent="0.35">
      <c r="A183" s="277" t="s">
        <v>142</v>
      </c>
      <c r="B183" s="277"/>
      <c r="C183" s="277"/>
      <c r="D183" s="277"/>
      <c r="E183" s="74"/>
      <c r="G183" s="80"/>
      <c r="H183" s="80"/>
      <c r="N183" s="125"/>
      <c r="O183" s="125"/>
      <c r="P183" s="125"/>
      <c r="Q183" s="125"/>
    </row>
    <row r="184" spans="1:20" ht="30" customHeight="1" x14ac:dyDescent="0.35">
      <c r="A184" s="277" t="s">
        <v>143</v>
      </c>
      <c r="B184" s="277"/>
      <c r="C184" s="277"/>
      <c r="D184" s="277"/>
      <c r="E184" s="74"/>
      <c r="G184" s="80"/>
      <c r="H184" s="80"/>
      <c r="N184" s="125"/>
      <c r="O184" s="125"/>
      <c r="P184" s="125"/>
      <c r="Q184" s="125"/>
    </row>
    <row r="185" spans="1:20" ht="27" customHeight="1" x14ac:dyDescent="0.35">
      <c r="A185" s="272" t="s">
        <v>144</v>
      </c>
      <c r="B185" s="272"/>
      <c r="C185" s="272"/>
      <c r="D185" s="272"/>
      <c r="E185" s="74"/>
      <c r="G185" s="80"/>
      <c r="H185" s="80"/>
      <c r="N185" s="125"/>
      <c r="O185" s="125"/>
      <c r="P185" s="125"/>
      <c r="Q185" s="125"/>
    </row>
    <row r="186" spans="1:20" ht="33" customHeight="1" x14ac:dyDescent="0.35">
      <c r="A186" s="272" t="s">
        <v>145</v>
      </c>
      <c r="B186" s="272"/>
      <c r="C186" s="272"/>
      <c r="D186" s="272"/>
      <c r="E186" s="74"/>
      <c r="G186" s="80"/>
      <c r="H186" s="80"/>
      <c r="N186" s="125"/>
      <c r="O186" s="125"/>
      <c r="P186" s="125"/>
      <c r="Q186" s="125"/>
    </row>
    <row r="187" spans="1:20" ht="30" customHeight="1" x14ac:dyDescent="0.35">
      <c r="A187" s="272" t="s">
        <v>146</v>
      </c>
      <c r="B187" s="272"/>
      <c r="C187" s="272"/>
      <c r="D187" s="272"/>
      <c r="E187" s="74"/>
      <c r="G187" s="80"/>
      <c r="H187" s="80"/>
      <c r="N187" s="125"/>
      <c r="O187" s="125"/>
      <c r="P187" s="125"/>
      <c r="Q187" s="125"/>
    </row>
    <row r="188" spans="1:20" ht="16" thickBot="1" x14ac:dyDescent="0.4">
      <c r="E188" s="74"/>
      <c r="G188" s="80"/>
      <c r="H188" s="80"/>
    </row>
    <row r="189" spans="1:20" ht="16" thickBot="1" x14ac:dyDescent="0.4">
      <c r="A189" s="184" t="s">
        <v>147</v>
      </c>
      <c r="B189" s="185"/>
      <c r="C189" s="185"/>
      <c r="D189" s="186"/>
      <c r="E189" s="74"/>
      <c r="F189" s="126"/>
    </row>
    <row r="190" spans="1:20" x14ac:dyDescent="0.35">
      <c r="A190" s="273"/>
      <c r="B190" s="188"/>
      <c r="C190" s="188"/>
      <c r="D190" s="274"/>
      <c r="E190" s="74"/>
    </row>
    <row r="191" spans="1:20" ht="31.5" customHeight="1" x14ac:dyDescent="0.35">
      <c r="A191" s="20"/>
      <c r="B191" s="175" t="s">
        <v>148</v>
      </c>
      <c r="C191" s="164"/>
      <c r="D191" s="45" t="s">
        <v>31</v>
      </c>
      <c r="E191" s="74"/>
      <c r="F191" s="122"/>
      <c r="I191" s="80"/>
    </row>
    <row r="192" spans="1:20" ht="15.75" customHeight="1" x14ac:dyDescent="0.35">
      <c r="A192" s="20" t="s">
        <v>5</v>
      </c>
      <c r="B192" s="176" t="s">
        <v>29</v>
      </c>
      <c r="C192" s="177"/>
      <c r="D192" s="127">
        <f>D33</f>
        <v>1743.404</v>
      </c>
      <c r="E192" s="74"/>
      <c r="F192" s="80"/>
    </row>
    <row r="193" spans="1:18" ht="31.5" customHeight="1" x14ac:dyDescent="0.35">
      <c r="A193" s="20" t="s">
        <v>8</v>
      </c>
      <c r="B193" s="176" t="s">
        <v>43</v>
      </c>
      <c r="C193" s="177"/>
      <c r="D193" s="107">
        <f>D93</f>
        <v>1723.3530710025918</v>
      </c>
      <c r="E193" s="74"/>
      <c r="F193" s="80"/>
    </row>
    <row r="194" spans="1:18" ht="15.75" customHeight="1" x14ac:dyDescent="0.35">
      <c r="A194" s="20" t="s">
        <v>11</v>
      </c>
      <c r="B194" s="176" t="s">
        <v>88</v>
      </c>
      <c r="C194" s="177"/>
      <c r="D194" s="107">
        <f>D105</f>
        <v>115.97123408000002</v>
      </c>
      <c r="E194" s="74"/>
      <c r="F194" s="80"/>
    </row>
    <row r="195" spans="1:18" ht="15.75" customHeight="1" x14ac:dyDescent="0.35">
      <c r="A195" s="20" t="s">
        <v>14</v>
      </c>
      <c r="B195" s="176" t="s">
        <v>103</v>
      </c>
      <c r="C195" s="177"/>
      <c r="D195" s="107">
        <f>D156</f>
        <v>293.32592795556752</v>
      </c>
      <c r="E195" s="74"/>
      <c r="F195" s="80"/>
    </row>
    <row r="196" spans="1:18" ht="15.75" customHeight="1" x14ac:dyDescent="0.35">
      <c r="A196" s="20" t="s">
        <v>36</v>
      </c>
      <c r="B196" s="176" t="s">
        <v>125</v>
      </c>
      <c r="C196" s="177"/>
      <c r="D196" s="107">
        <f>D166</f>
        <v>97.2</v>
      </c>
      <c r="E196" s="74"/>
    </row>
    <row r="197" spans="1:18" ht="15.75" customHeight="1" x14ac:dyDescent="0.35">
      <c r="A197" s="175" t="s">
        <v>149</v>
      </c>
      <c r="B197" s="163"/>
      <c r="C197" s="164"/>
      <c r="D197" s="127">
        <f>SUM(D192:D196)</f>
        <v>3973.2542330381593</v>
      </c>
      <c r="E197" s="74"/>
      <c r="F197" s="80"/>
    </row>
    <row r="198" spans="1:18" ht="15.75" customHeight="1" x14ac:dyDescent="0.35">
      <c r="A198" s="20" t="s">
        <v>38</v>
      </c>
      <c r="B198" s="165" t="s">
        <v>150</v>
      </c>
      <c r="C198" s="166"/>
      <c r="D198" s="107">
        <f>D180</f>
        <v>822.05259993892957</v>
      </c>
      <c r="E198" s="74"/>
      <c r="F198" s="80"/>
    </row>
    <row r="199" spans="1:18" ht="15.75" customHeight="1" x14ac:dyDescent="0.35">
      <c r="A199" s="175" t="s">
        <v>151</v>
      </c>
      <c r="B199" s="163"/>
      <c r="C199" s="164"/>
      <c r="D199" s="77" t="str">
        <f>FIXED(D197+D198)</f>
        <v>4.795,31</v>
      </c>
      <c r="E199" s="74"/>
      <c r="F199" s="80"/>
    </row>
    <row r="200" spans="1:18" x14ac:dyDescent="0.35">
      <c r="E200" s="74"/>
    </row>
    <row r="201" spans="1:18" ht="16" thickBot="1" x14ac:dyDescent="0.4">
      <c r="D201" s="128"/>
      <c r="E201" s="74"/>
    </row>
    <row r="202" spans="1:18" ht="16" thickBot="1" x14ac:dyDescent="0.4">
      <c r="A202" s="167" t="s">
        <v>152</v>
      </c>
      <c r="B202" s="168"/>
      <c r="C202" s="168"/>
      <c r="D202" s="169"/>
      <c r="E202" s="74"/>
    </row>
    <row r="203" spans="1:18" x14ac:dyDescent="0.35">
      <c r="A203" s="271"/>
      <c r="B203" s="171"/>
      <c r="C203" s="172"/>
      <c r="D203" s="129" t="s">
        <v>31</v>
      </c>
      <c r="E203" s="74"/>
    </row>
    <row r="204" spans="1:18" x14ac:dyDescent="0.35">
      <c r="A204" s="62" t="s">
        <v>5</v>
      </c>
      <c r="B204" s="173" t="s">
        <v>170</v>
      </c>
      <c r="C204" s="174"/>
      <c r="D204" s="130" t="str">
        <f>D199</f>
        <v>4.795,31</v>
      </c>
      <c r="E204" s="74"/>
    </row>
    <row r="205" spans="1:18" x14ac:dyDescent="0.35">
      <c r="A205" s="62" t="s">
        <v>8</v>
      </c>
      <c r="B205" s="269" t="s">
        <v>171</v>
      </c>
      <c r="C205" s="270"/>
      <c r="D205" s="131">
        <f>D204*12</f>
        <v>57543.72</v>
      </c>
      <c r="E205" s="74"/>
    </row>
    <row r="206" spans="1:18" hidden="1" x14ac:dyDescent="0.35">
      <c r="A206" s="60"/>
      <c r="B206" s="60"/>
      <c r="C206" s="60"/>
      <c r="D206" s="61"/>
      <c r="E206" s="60"/>
    </row>
    <row r="207" spans="1:18" hidden="1" x14ac:dyDescent="0.35">
      <c r="A207" s="60"/>
      <c r="B207" s="60"/>
      <c r="C207" s="60"/>
      <c r="D207" s="61"/>
      <c r="E207" s="60"/>
      <c r="F207" s="132"/>
      <c r="G207" s="132"/>
      <c r="H207" s="132"/>
      <c r="I207" s="132"/>
      <c r="J207" s="132"/>
      <c r="K207" s="132"/>
      <c r="L207" s="132"/>
      <c r="M207" s="132"/>
      <c r="N207" s="117"/>
      <c r="O207" s="117"/>
      <c r="P207" s="117"/>
      <c r="Q207" s="117"/>
      <c r="R207" s="117"/>
    </row>
    <row r="208" spans="1:18" hidden="1" x14ac:dyDescent="0.35">
      <c r="A208" s="60"/>
      <c r="B208" s="60"/>
      <c r="C208" s="60"/>
      <c r="D208" s="61"/>
      <c r="E208" s="60"/>
      <c r="P208" s="80"/>
    </row>
    <row r="209" spans="1:17" hidden="1" x14ac:dyDescent="0.35">
      <c r="A209" s="60"/>
      <c r="B209" s="60"/>
      <c r="C209" s="60"/>
      <c r="D209" s="61"/>
      <c r="E209" s="60"/>
      <c r="G209" s="75"/>
      <c r="H209" s="75"/>
      <c r="I209" s="75"/>
      <c r="P209" s="80"/>
    </row>
    <row r="210" spans="1:17" hidden="1" x14ac:dyDescent="0.35">
      <c r="A210" s="60"/>
      <c r="B210" s="60"/>
      <c r="C210" s="60"/>
      <c r="D210" s="61"/>
      <c r="E210" s="60"/>
      <c r="H210" s="80"/>
      <c r="P210" s="80"/>
    </row>
    <row r="211" spans="1:17" hidden="1" x14ac:dyDescent="0.35">
      <c r="A211" s="60"/>
      <c r="B211" s="60"/>
      <c r="C211" s="60"/>
      <c r="D211" s="61"/>
      <c r="E211" s="60"/>
      <c r="H211" s="80"/>
      <c r="P211" s="80"/>
    </row>
    <row r="212" spans="1:17" hidden="1" x14ac:dyDescent="0.35">
      <c r="A212" s="60"/>
      <c r="B212" s="60"/>
      <c r="C212" s="60"/>
      <c r="D212" s="61"/>
      <c r="E212" s="60"/>
      <c r="H212" s="80"/>
      <c r="P212" s="80"/>
    </row>
    <row r="213" spans="1:17" hidden="1" x14ac:dyDescent="0.35">
      <c r="A213" s="60"/>
      <c r="B213" s="60"/>
      <c r="C213" s="60"/>
      <c r="D213" s="61"/>
      <c r="E213" s="60"/>
      <c r="H213" s="80"/>
      <c r="P213" s="80"/>
      <c r="Q213" s="80"/>
    </row>
    <row r="214" spans="1:17" hidden="1" x14ac:dyDescent="0.35">
      <c r="A214" s="60"/>
      <c r="B214" s="60"/>
      <c r="C214" s="60"/>
      <c r="D214" s="61"/>
      <c r="E214" s="60"/>
      <c r="H214" s="80"/>
    </row>
    <row r="215" spans="1:17" hidden="1" x14ac:dyDescent="0.35">
      <c r="A215" s="60"/>
      <c r="B215" s="60"/>
      <c r="C215" s="60"/>
      <c r="D215" s="61"/>
      <c r="E215" s="60"/>
      <c r="H215" s="80"/>
      <c r="I215" s="80"/>
      <c r="P215" s="80"/>
      <c r="Q215" s="80"/>
    </row>
    <row r="216" spans="1:17" hidden="1" x14ac:dyDescent="0.35">
      <c r="A216" s="60"/>
      <c r="B216" s="60"/>
      <c r="C216" s="60"/>
      <c r="D216" s="61"/>
      <c r="E216" s="60"/>
      <c r="F216" s="92"/>
      <c r="G216" s="92"/>
      <c r="H216" s="92"/>
      <c r="I216" s="92"/>
      <c r="J216" s="92"/>
      <c r="K216" s="92"/>
      <c r="L216" s="92"/>
      <c r="M216" s="92"/>
      <c r="P216" s="80"/>
      <c r="Q216" s="80"/>
    </row>
    <row r="217" spans="1:17" hidden="1" x14ac:dyDescent="0.35">
      <c r="A217" s="60"/>
      <c r="B217" s="60"/>
      <c r="C217" s="60"/>
      <c r="D217" s="61"/>
      <c r="E217" s="60"/>
      <c r="H217" s="80"/>
      <c r="I217" s="80"/>
      <c r="J217" s="80"/>
      <c r="K217" s="80"/>
      <c r="L217" s="80"/>
      <c r="M217" s="80"/>
      <c r="P217" s="80"/>
    </row>
    <row r="218" spans="1:17" hidden="1" x14ac:dyDescent="0.35">
      <c r="A218" s="60"/>
      <c r="B218" s="60"/>
      <c r="C218" s="60"/>
      <c r="D218" s="61"/>
      <c r="E218" s="60"/>
      <c r="H218" s="80"/>
      <c r="I218" s="80"/>
      <c r="J218" s="80"/>
      <c r="K218" s="80"/>
      <c r="L218" s="80"/>
      <c r="M218" s="80"/>
    </row>
    <row r="219" spans="1:17" hidden="1" x14ac:dyDescent="0.35">
      <c r="A219" s="60"/>
      <c r="B219" s="60"/>
      <c r="C219" s="60"/>
      <c r="D219" s="61"/>
      <c r="E219" s="60"/>
      <c r="H219" s="80"/>
      <c r="I219" s="80"/>
      <c r="J219" s="80"/>
      <c r="K219" s="80"/>
      <c r="L219" s="80"/>
      <c r="M219" s="80"/>
    </row>
    <row r="220" spans="1:17" hidden="1" x14ac:dyDescent="0.35">
      <c r="A220" s="60"/>
      <c r="B220" s="60"/>
      <c r="C220" s="60"/>
      <c r="D220" s="61"/>
      <c r="E220" s="60"/>
      <c r="H220" s="80"/>
      <c r="I220" s="80"/>
      <c r="J220" s="80"/>
      <c r="K220" s="80"/>
      <c r="L220" s="80"/>
      <c r="M220" s="80"/>
    </row>
    <row r="221" spans="1:17" hidden="1" x14ac:dyDescent="0.35">
      <c r="A221" s="60"/>
      <c r="B221" s="60"/>
      <c r="C221" s="60"/>
      <c r="D221" s="61"/>
      <c r="E221" s="60"/>
      <c r="I221" s="80"/>
      <c r="J221" s="80"/>
      <c r="K221" s="80"/>
      <c r="L221" s="80"/>
      <c r="M221" s="80"/>
    </row>
    <row r="222" spans="1:17" hidden="1" x14ac:dyDescent="0.35">
      <c r="A222" s="60"/>
      <c r="B222" s="60"/>
      <c r="C222" s="60"/>
      <c r="D222" s="61"/>
      <c r="E222" s="60"/>
      <c r="H222" s="80"/>
      <c r="I222" s="80"/>
      <c r="J222" s="80"/>
      <c r="K222" s="80"/>
      <c r="L222" s="80"/>
      <c r="M222" s="80"/>
    </row>
    <row r="223" spans="1:17" hidden="1" x14ac:dyDescent="0.35">
      <c r="A223" s="60"/>
      <c r="B223" s="60"/>
      <c r="C223" s="60"/>
      <c r="D223" s="61"/>
      <c r="E223" s="60"/>
      <c r="H223" s="80"/>
      <c r="I223" s="80"/>
      <c r="J223" s="80"/>
      <c r="K223" s="80"/>
      <c r="L223" s="80"/>
      <c r="M223" s="80"/>
    </row>
    <row r="224" spans="1:17" hidden="1" x14ac:dyDescent="0.35">
      <c r="A224" s="60"/>
      <c r="B224" s="60"/>
      <c r="C224" s="60"/>
      <c r="D224" s="61"/>
      <c r="E224" s="60"/>
      <c r="H224" s="80"/>
      <c r="I224" s="80"/>
      <c r="J224" s="80"/>
      <c r="K224" s="80"/>
      <c r="L224" s="80"/>
      <c r="M224" s="80"/>
    </row>
    <row r="225" spans="1:13" hidden="1" x14ac:dyDescent="0.35">
      <c r="A225" s="60"/>
      <c r="B225" s="60"/>
      <c r="C225" s="60"/>
      <c r="D225" s="61"/>
      <c r="E225" s="60"/>
      <c r="H225" s="80"/>
      <c r="I225" s="80"/>
      <c r="J225" s="133"/>
      <c r="K225" s="80"/>
      <c r="L225" s="80"/>
      <c r="M225" s="80"/>
    </row>
    <row r="226" spans="1:13" hidden="1" x14ac:dyDescent="0.35">
      <c r="A226" s="60"/>
      <c r="B226" s="60"/>
      <c r="C226" s="60"/>
      <c r="D226" s="61"/>
      <c r="E226" s="60"/>
      <c r="H226" s="80"/>
      <c r="I226" s="133"/>
      <c r="J226" s="133"/>
      <c r="K226" s="80"/>
      <c r="L226" s="80"/>
      <c r="M226" s="80"/>
    </row>
    <row r="227" spans="1:13" hidden="1" x14ac:dyDescent="0.35">
      <c r="A227" s="60"/>
      <c r="B227" s="60"/>
      <c r="C227" s="60"/>
      <c r="D227" s="61"/>
      <c r="E227" s="60"/>
      <c r="H227" s="80"/>
      <c r="I227" s="80"/>
      <c r="J227" s="80"/>
      <c r="K227" s="80"/>
      <c r="L227" s="80"/>
      <c r="M227" s="80"/>
    </row>
    <row r="228" spans="1:13" hidden="1" x14ac:dyDescent="0.35">
      <c r="A228" s="60"/>
      <c r="B228" s="60"/>
      <c r="C228" s="60"/>
      <c r="D228" s="61"/>
      <c r="E228" s="60"/>
      <c r="H228" s="80"/>
      <c r="I228" s="80"/>
      <c r="J228" s="80"/>
      <c r="K228" s="80"/>
      <c r="L228" s="80"/>
      <c r="M228" s="80"/>
    </row>
    <row r="229" spans="1:13" hidden="1" x14ac:dyDescent="0.35">
      <c r="A229" s="60"/>
      <c r="B229" s="60"/>
      <c r="C229" s="60"/>
      <c r="D229" s="61"/>
      <c r="E229" s="60"/>
      <c r="H229" s="80"/>
      <c r="I229" s="80"/>
      <c r="J229" s="80"/>
      <c r="K229" s="80"/>
      <c r="L229" s="80"/>
      <c r="M229" s="80"/>
    </row>
    <row r="230" spans="1:13" hidden="1" x14ac:dyDescent="0.35">
      <c r="A230" s="60"/>
      <c r="B230" s="60"/>
      <c r="C230" s="60"/>
      <c r="D230" s="61"/>
      <c r="E230" s="60"/>
      <c r="H230" s="80"/>
      <c r="I230" s="80"/>
      <c r="J230" s="80"/>
      <c r="K230" s="80"/>
      <c r="L230" s="80"/>
      <c r="M230" s="80"/>
    </row>
    <row r="231" spans="1:13" hidden="1" x14ac:dyDescent="0.35">
      <c r="A231" s="60"/>
      <c r="B231" s="60"/>
      <c r="C231" s="60"/>
      <c r="D231" s="61"/>
      <c r="E231" s="60"/>
      <c r="H231" s="80"/>
      <c r="I231" s="80"/>
      <c r="J231" s="80"/>
      <c r="K231" s="80"/>
      <c r="L231" s="80"/>
      <c r="M231" s="80"/>
    </row>
    <row r="232" spans="1:13" hidden="1" x14ac:dyDescent="0.35">
      <c r="A232" s="60"/>
      <c r="B232" s="60"/>
      <c r="C232" s="60"/>
      <c r="D232" s="61"/>
      <c r="E232" s="60"/>
      <c r="H232" s="80"/>
      <c r="I232" s="80"/>
      <c r="J232" s="80"/>
      <c r="K232" s="80"/>
      <c r="L232" s="80"/>
      <c r="M232" s="80"/>
    </row>
    <row r="233" spans="1:13" hidden="1" x14ac:dyDescent="0.35">
      <c r="A233" s="60"/>
      <c r="B233" s="60"/>
      <c r="C233" s="60"/>
      <c r="D233" s="61"/>
      <c r="E233" s="60"/>
      <c r="H233" s="80"/>
      <c r="I233" s="80"/>
      <c r="J233" s="80"/>
      <c r="K233" s="80"/>
      <c r="L233" s="80"/>
      <c r="M233" s="80"/>
    </row>
    <row r="234" spans="1:13" hidden="1" x14ac:dyDescent="0.35">
      <c r="A234" s="60"/>
      <c r="B234" s="60"/>
      <c r="C234" s="60"/>
      <c r="D234" s="61"/>
      <c r="E234" s="60"/>
      <c r="H234" s="80"/>
      <c r="I234" s="80"/>
      <c r="J234" s="80"/>
      <c r="K234" s="80"/>
      <c r="L234" s="80"/>
      <c r="M234" s="80"/>
    </row>
    <row r="235" spans="1:13" hidden="1" x14ac:dyDescent="0.35">
      <c r="A235" s="60"/>
      <c r="B235" s="60"/>
      <c r="C235" s="60"/>
      <c r="D235" s="61"/>
      <c r="E235" s="60"/>
      <c r="H235" s="80"/>
      <c r="I235" s="80"/>
      <c r="J235" s="80"/>
      <c r="K235" s="80"/>
      <c r="L235" s="80"/>
      <c r="M235" s="80"/>
    </row>
    <row r="236" spans="1:13" hidden="1" x14ac:dyDescent="0.35">
      <c r="A236" s="60"/>
      <c r="B236" s="60"/>
      <c r="C236" s="60"/>
      <c r="D236" s="61"/>
      <c r="E236" s="60"/>
      <c r="H236" s="80"/>
      <c r="I236" s="80"/>
      <c r="J236" s="80"/>
      <c r="K236" s="80"/>
      <c r="L236" s="80"/>
      <c r="M236" s="80"/>
    </row>
    <row r="237" spans="1:13" hidden="1" x14ac:dyDescent="0.35">
      <c r="A237" s="60"/>
      <c r="B237" s="60"/>
      <c r="C237" s="60"/>
      <c r="D237" s="61"/>
      <c r="E237" s="60"/>
      <c r="H237" s="80"/>
      <c r="I237" s="80"/>
      <c r="J237" s="80"/>
      <c r="K237" s="80"/>
      <c r="L237" s="80"/>
      <c r="M237" s="80"/>
    </row>
    <row r="238" spans="1:13" hidden="1" x14ac:dyDescent="0.35">
      <c r="A238" s="60"/>
      <c r="B238" s="60"/>
      <c r="C238" s="60"/>
      <c r="D238" s="61"/>
      <c r="E238" s="60"/>
      <c r="F238" s="134"/>
      <c r="G238" s="134"/>
      <c r="H238" s="134"/>
      <c r="I238" s="134"/>
      <c r="J238" s="134"/>
      <c r="K238" s="134"/>
      <c r="L238" s="134"/>
      <c r="M238" s="134"/>
    </row>
    <row r="239" spans="1:13" hidden="1" x14ac:dyDescent="0.35">
      <c r="A239" s="60"/>
      <c r="B239" s="60"/>
      <c r="C239" s="60"/>
      <c r="D239" s="61"/>
      <c r="E239" s="60"/>
      <c r="F239" s="134"/>
      <c r="G239" s="134"/>
      <c r="H239" s="134"/>
      <c r="I239" s="134"/>
      <c r="J239" s="134"/>
      <c r="K239" s="134"/>
      <c r="L239" s="134"/>
      <c r="M239" s="134"/>
    </row>
    <row r="240" spans="1:13" hidden="1" x14ac:dyDescent="0.35">
      <c r="A240" s="60"/>
      <c r="B240" s="60"/>
      <c r="C240" s="60"/>
      <c r="D240" s="61"/>
      <c r="E240" s="60"/>
      <c r="F240" s="135"/>
      <c r="G240" s="135"/>
      <c r="H240" s="136"/>
      <c r="I240" s="135"/>
      <c r="J240" s="137"/>
      <c r="K240" s="135"/>
      <c r="L240" s="137"/>
      <c r="M240" s="135"/>
    </row>
    <row r="241" spans="1:13" hidden="1" x14ac:dyDescent="0.35">
      <c r="A241" s="60"/>
      <c r="B241" s="60"/>
      <c r="C241" s="60"/>
      <c r="D241" s="61"/>
      <c r="E241" s="60"/>
      <c r="F241" s="135"/>
      <c r="G241" s="135"/>
      <c r="H241" s="136"/>
      <c r="I241" s="135"/>
      <c r="J241" s="137"/>
      <c r="K241" s="135"/>
      <c r="L241" s="137"/>
      <c r="M241" s="135"/>
    </row>
    <row r="242" spans="1:13" hidden="1" x14ac:dyDescent="0.35">
      <c r="A242" s="60"/>
      <c r="B242" s="60"/>
      <c r="C242" s="60"/>
      <c r="D242" s="61"/>
      <c r="E242" s="60"/>
      <c r="H242" s="136"/>
      <c r="J242" s="80"/>
    </row>
    <row r="243" spans="1:13" hidden="1" x14ac:dyDescent="0.35">
      <c r="A243" s="60"/>
      <c r="B243" s="60"/>
      <c r="C243" s="60"/>
      <c r="D243" s="61"/>
      <c r="E243" s="60"/>
      <c r="H243" s="136"/>
      <c r="J243" s="80"/>
    </row>
    <row r="244" spans="1:13" hidden="1" x14ac:dyDescent="0.35">
      <c r="A244" s="60"/>
      <c r="B244" s="60"/>
      <c r="C244" s="60"/>
      <c r="D244" s="61"/>
      <c r="E244" s="60"/>
      <c r="H244" s="136"/>
      <c r="J244" s="80"/>
    </row>
    <row r="245" spans="1:13" hidden="1" x14ac:dyDescent="0.35">
      <c r="A245" s="60"/>
      <c r="B245" s="60"/>
      <c r="C245" s="60"/>
      <c r="D245" s="61"/>
      <c r="E245" s="60"/>
      <c r="H245" s="136"/>
      <c r="J245" s="80"/>
    </row>
    <row r="246" spans="1:13" hidden="1" x14ac:dyDescent="0.35">
      <c r="A246" s="60"/>
      <c r="B246" s="60"/>
      <c r="C246" s="60"/>
      <c r="D246" s="61"/>
      <c r="E246" s="60"/>
      <c r="J246" s="80"/>
    </row>
    <row r="247" spans="1:13" hidden="1" x14ac:dyDescent="0.35">
      <c r="A247" s="60"/>
      <c r="B247" s="60"/>
      <c r="C247" s="60"/>
      <c r="D247" s="61"/>
      <c r="E247" s="60"/>
      <c r="H247"/>
      <c r="J247" s="80"/>
    </row>
    <row r="248" spans="1:13" hidden="1" x14ac:dyDescent="0.35">
      <c r="A248" s="60"/>
      <c r="B248" s="60"/>
      <c r="C248" s="60"/>
      <c r="D248" s="61"/>
      <c r="E248" s="60"/>
    </row>
    <row r="249" spans="1:13" hidden="1" x14ac:dyDescent="0.35">
      <c r="A249" s="60"/>
      <c r="B249" s="60"/>
      <c r="C249" s="60"/>
      <c r="D249" s="61"/>
      <c r="E249" s="60"/>
      <c r="G249" s="135"/>
      <c r="H249" s="136"/>
    </row>
    <row r="250" spans="1:13" hidden="1" x14ac:dyDescent="0.35">
      <c r="A250" s="60"/>
      <c r="B250" s="60"/>
      <c r="C250" s="60"/>
      <c r="D250" s="61"/>
      <c r="E250" s="60"/>
      <c r="H250" s="136"/>
      <c r="J250" s="80"/>
    </row>
    <row r="251" spans="1:13" hidden="1" x14ac:dyDescent="0.35">
      <c r="A251" s="60"/>
      <c r="B251" s="60"/>
      <c r="C251" s="60"/>
      <c r="D251" s="61"/>
      <c r="E251" s="60"/>
      <c r="H251" s="136"/>
      <c r="J251" s="80"/>
    </row>
    <row r="252" spans="1:13" hidden="1" x14ac:dyDescent="0.35">
      <c r="A252" s="60"/>
      <c r="B252" s="60"/>
      <c r="C252" s="60"/>
      <c r="D252" s="61"/>
      <c r="E252" s="60"/>
      <c r="H252" s="136"/>
      <c r="J252" s="80"/>
    </row>
    <row r="253" spans="1:13" hidden="1" x14ac:dyDescent="0.35">
      <c r="A253" s="60"/>
      <c r="B253" s="60"/>
      <c r="C253" s="60"/>
      <c r="D253" s="61"/>
      <c r="E253" s="60"/>
      <c r="H253" s="136"/>
      <c r="J253" s="80"/>
    </row>
    <row r="254" spans="1:13" hidden="1" x14ac:dyDescent="0.35">
      <c r="A254" s="60"/>
      <c r="B254" s="60"/>
      <c r="C254" s="60"/>
      <c r="D254" s="61"/>
      <c r="E254" s="60"/>
      <c r="J254" s="80"/>
    </row>
    <row r="255" spans="1:13" hidden="1" x14ac:dyDescent="0.35">
      <c r="A255" s="60"/>
      <c r="B255" s="60"/>
      <c r="C255" s="60"/>
      <c r="D255" s="61"/>
      <c r="E255" s="60"/>
      <c r="H255"/>
      <c r="J255" s="80"/>
    </row>
    <row r="256" spans="1:13" hidden="1" x14ac:dyDescent="0.35">
      <c r="A256" s="60"/>
      <c r="B256" s="60"/>
      <c r="C256" s="60"/>
      <c r="D256" s="61"/>
      <c r="E256" s="60"/>
    </row>
    <row r="257" spans="1:5" hidden="1" x14ac:dyDescent="0.35">
      <c r="A257" s="60"/>
      <c r="B257" s="60"/>
      <c r="C257" s="60"/>
      <c r="D257" s="61"/>
      <c r="E257" s="60"/>
    </row>
    <row r="258" spans="1:5" hidden="1" x14ac:dyDescent="0.35">
      <c r="A258" s="60"/>
      <c r="B258" s="60"/>
      <c r="C258" s="60"/>
      <c r="D258" s="61"/>
      <c r="E258" s="60"/>
    </row>
    <row r="259" spans="1:5" hidden="1" x14ac:dyDescent="0.35">
      <c r="A259" s="60"/>
      <c r="B259" s="60"/>
      <c r="C259" s="60"/>
      <c r="D259" s="61"/>
      <c r="E259" s="60"/>
    </row>
    <row r="260" spans="1:5" hidden="1" x14ac:dyDescent="0.35">
      <c r="A260" s="60"/>
      <c r="B260" s="60"/>
      <c r="C260" s="60"/>
      <c r="D260" s="61"/>
      <c r="E260" s="60"/>
    </row>
    <row r="261" spans="1:5" hidden="1" x14ac:dyDescent="0.35">
      <c r="A261" s="60"/>
      <c r="B261" s="60"/>
      <c r="C261" s="60"/>
      <c r="D261" s="61"/>
      <c r="E261" s="60"/>
    </row>
    <row r="262" spans="1:5" hidden="1" x14ac:dyDescent="0.35">
      <c r="A262" s="60"/>
      <c r="B262" s="60"/>
      <c r="C262" s="60"/>
      <c r="D262" s="61"/>
      <c r="E262" s="60"/>
    </row>
    <row r="263" spans="1:5" hidden="1" x14ac:dyDescent="0.35">
      <c r="A263" s="60"/>
      <c r="B263" s="60"/>
      <c r="C263" s="60"/>
      <c r="D263" s="61"/>
      <c r="E263" s="60"/>
    </row>
    <row r="264" spans="1:5" hidden="1" x14ac:dyDescent="0.35">
      <c r="A264" s="60"/>
      <c r="B264" s="60"/>
      <c r="C264" s="60"/>
      <c r="D264" s="61"/>
      <c r="E264" s="60"/>
    </row>
    <row r="265" spans="1:5" hidden="1" x14ac:dyDescent="0.35">
      <c r="A265" s="60"/>
      <c r="B265" s="60"/>
      <c r="C265" s="60"/>
      <c r="D265" s="61"/>
      <c r="E265" s="60"/>
    </row>
    <row r="266" spans="1:5" hidden="1" x14ac:dyDescent="0.35">
      <c r="A266" s="60"/>
      <c r="B266" s="60"/>
      <c r="C266" s="60"/>
      <c r="D266" s="61"/>
      <c r="E266" s="60"/>
    </row>
    <row r="267" spans="1:5" hidden="1" x14ac:dyDescent="0.35">
      <c r="A267" s="60"/>
      <c r="B267" s="60"/>
      <c r="C267" s="60"/>
      <c r="D267" s="61"/>
      <c r="E267" s="60"/>
    </row>
    <row r="268" spans="1:5" hidden="1" x14ac:dyDescent="0.35">
      <c r="A268" s="60"/>
      <c r="B268" s="60"/>
      <c r="C268" s="60"/>
      <c r="D268" s="61"/>
      <c r="E268" s="60"/>
    </row>
    <row r="269" spans="1:5" hidden="1" x14ac:dyDescent="0.35">
      <c r="A269" s="60"/>
      <c r="B269" s="60"/>
      <c r="C269" s="60"/>
      <c r="D269" s="61"/>
      <c r="E269" s="60"/>
    </row>
    <row r="270" spans="1:5" hidden="1" x14ac:dyDescent="0.35">
      <c r="A270" s="60"/>
      <c r="B270" s="60"/>
      <c r="C270" s="60"/>
      <c r="D270" s="61"/>
      <c r="E270" s="60"/>
    </row>
    <row r="271" spans="1:5" hidden="1" x14ac:dyDescent="0.35">
      <c r="A271" s="60"/>
      <c r="B271" s="60"/>
      <c r="C271" s="60"/>
      <c r="D271" s="61"/>
      <c r="E271" s="60"/>
    </row>
    <row r="272" spans="1:5" hidden="1" x14ac:dyDescent="0.35">
      <c r="A272" s="60"/>
      <c r="B272" s="60"/>
      <c r="C272" s="60"/>
      <c r="D272" s="61"/>
      <c r="E272" s="60"/>
    </row>
    <row r="273" spans="1:5" hidden="1" x14ac:dyDescent="0.35">
      <c r="A273" s="60"/>
      <c r="B273" s="60"/>
      <c r="C273" s="60"/>
      <c r="D273" s="61"/>
      <c r="E273" s="60"/>
    </row>
    <row r="274" spans="1:5" hidden="1" x14ac:dyDescent="0.35">
      <c r="A274" s="60"/>
      <c r="B274" s="60"/>
      <c r="C274" s="60"/>
      <c r="D274" s="61"/>
      <c r="E274" s="60"/>
    </row>
    <row r="275" spans="1:5" hidden="1" x14ac:dyDescent="0.35">
      <c r="A275" s="60"/>
      <c r="B275" s="60"/>
      <c r="C275" s="60"/>
      <c r="D275" s="61"/>
      <c r="E275" s="60"/>
    </row>
    <row r="276" spans="1:5" hidden="1" x14ac:dyDescent="0.35">
      <c r="A276" s="60"/>
      <c r="B276" s="60"/>
      <c r="C276" s="60"/>
      <c r="D276" s="61"/>
      <c r="E276" s="60"/>
    </row>
    <row r="277" spans="1:5" hidden="1" x14ac:dyDescent="0.35">
      <c r="A277" s="60"/>
      <c r="B277" s="60"/>
      <c r="C277" s="60"/>
      <c r="D277" s="61"/>
      <c r="E277" s="60"/>
    </row>
    <row r="278" spans="1:5" hidden="1" x14ac:dyDescent="0.35">
      <c r="A278" s="60"/>
      <c r="B278" s="60"/>
      <c r="C278" s="60"/>
      <c r="D278" s="61"/>
      <c r="E278" s="60"/>
    </row>
    <row r="279" spans="1:5" hidden="1" x14ac:dyDescent="0.35">
      <c r="A279" s="60"/>
      <c r="B279" s="60"/>
      <c r="C279" s="60"/>
      <c r="D279" s="61"/>
      <c r="E279" s="60"/>
    </row>
    <row r="280" spans="1:5" hidden="1" x14ac:dyDescent="0.35">
      <c r="A280" s="60"/>
      <c r="B280" s="60"/>
      <c r="C280" s="60"/>
      <c r="D280" s="61"/>
      <c r="E280" s="60"/>
    </row>
    <row r="281" spans="1:5" hidden="1" x14ac:dyDescent="0.35">
      <c r="A281" s="60"/>
      <c r="B281" s="60"/>
      <c r="C281" s="60"/>
      <c r="D281" s="61"/>
      <c r="E281" s="60"/>
    </row>
    <row r="282" spans="1:5" hidden="1" x14ac:dyDescent="0.35">
      <c r="A282" s="60"/>
      <c r="B282" s="60"/>
      <c r="C282" s="60"/>
      <c r="D282" s="61"/>
      <c r="E282" s="60"/>
    </row>
    <row r="283" spans="1:5" hidden="1" x14ac:dyDescent="0.35">
      <c r="A283" s="60"/>
      <c r="B283" s="60"/>
      <c r="C283" s="60"/>
      <c r="D283" s="61"/>
      <c r="E283" s="60"/>
    </row>
    <row r="284" spans="1:5" hidden="1" x14ac:dyDescent="0.35">
      <c r="A284" s="60"/>
      <c r="B284" s="60"/>
      <c r="C284" s="60"/>
      <c r="D284" s="61"/>
      <c r="E284" s="60"/>
    </row>
    <row r="285" spans="1:5" hidden="1" x14ac:dyDescent="0.35">
      <c r="A285" s="60"/>
      <c r="B285" s="60"/>
      <c r="C285" s="60"/>
      <c r="D285" s="61"/>
      <c r="E285" s="60"/>
    </row>
    <row r="286" spans="1:5" hidden="1" x14ac:dyDescent="0.35">
      <c r="A286" s="60"/>
      <c r="B286" s="60"/>
      <c r="C286" s="60"/>
      <c r="D286" s="61"/>
      <c r="E286" s="60"/>
    </row>
    <row r="287" spans="1:5" hidden="1" x14ac:dyDescent="0.35">
      <c r="A287" s="60"/>
      <c r="B287" s="60"/>
      <c r="C287" s="60"/>
      <c r="D287" s="61"/>
      <c r="E287" s="60"/>
    </row>
    <row r="288" spans="1:5" hidden="1" x14ac:dyDescent="0.35">
      <c r="A288" s="60"/>
      <c r="B288" s="60"/>
      <c r="C288" s="60"/>
      <c r="D288" s="61"/>
      <c r="E288" s="60"/>
    </row>
    <row r="289" spans="1:5" hidden="1" x14ac:dyDescent="0.35">
      <c r="A289" s="60"/>
      <c r="B289" s="60"/>
      <c r="C289" s="60"/>
      <c r="D289" s="61"/>
      <c r="E289" s="60"/>
    </row>
    <row r="290" spans="1:5" hidden="1" x14ac:dyDescent="0.35">
      <c r="A290" s="60"/>
      <c r="B290" s="60"/>
      <c r="C290" s="60"/>
      <c r="D290" s="61"/>
      <c r="E290" s="60"/>
    </row>
    <row r="291" spans="1:5" hidden="1" x14ac:dyDescent="0.35">
      <c r="A291" s="60"/>
      <c r="B291" s="60"/>
      <c r="C291" s="60"/>
      <c r="D291" s="61"/>
      <c r="E291" s="60"/>
    </row>
    <row r="292" spans="1:5" hidden="1" x14ac:dyDescent="0.35">
      <c r="A292" s="60"/>
      <c r="B292" s="60"/>
      <c r="C292" s="60"/>
      <c r="D292" s="61"/>
      <c r="E292" s="60"/>
    </row>
    <row r="293" spans="1:5" hidden="1" x14ac:dyDescent="0.35">
      <c r="A293" s="60"/>
      <c r="B293" s="60"/>
      <c r="C293" s="60"/>
      <c r="D293" s="61"/>
      <c r="E293" s="60"/>
    </row>
    <row r="294" spans="1:5" hidden="1" x14ac:dyDescent="0.35">
      <c r="A294" s="60"/>
      <c r="B294" s="60"/>
      <c r="C294" s="60"/>
      <c r="D294" s="61"/>
      <c r="E294" s="60"/>
    </row>
    <row r="295" spans="1:5" hidden="1" x14ac:dyDescent="0.35">
      <c r="A295" s="60"/>
      <c r="B295" s="60"/>
      <c r="C295" s="60"/>
      <c r="D295" s="61"/>
      <c r="E295" s="60"/>
    </row>
    <row r="296" spans="1:5" hidden="1" x14ac:dyDescent="0.35">
      <c r="A296" s="60"/>
      <c r="B296" s="60"/>
      <c r="C296" s="60"/>
      <c r="D296" s="61"/>
      <c r="E296" s="60"/>
    </row>
    <row r="297" spans="1:5" hidden="1" x14ac:dyDescent="0.35">
      <c r="A297" s="60"/>
      <c r="B297" s="60"/>
      <c r="C297" s="60"/>
      <c r="D297" s="61"/>
      <c r="E297" s="60"/>
    </row>
    <row r="298" spans="1:5" hidden="1" x14ac:dyDescent="0.35">
      <c r="A298" s="60"/>
      <c r="B298" s="60"/>
      <c r="C298" s="60"/>
      <c r="D298" s="61"/>
      <c r="E298" s="60"/>
    </row>
    <row r="299" spans="1:5" hidden="1" x14ac:dyDescent="0.35">
      <c r="A299" s="60"/>
      <c r="B299" s="60"/>
      <c r="C299" s="60"/>
      <c r="D299" s="61"/>
      <c r="E299" s="60"/>
    </row>
    <row r="300" spans="1:5" hidden="1" x14ac:dyDescent="0.35">
      <c r="A300" s="60"/>
      <c r="B300" s="60"/>
      <c r="C300" s="60"/>
      <c r="D300" s="61"/>
      <c r="E300" s="60"/>
    </row>
    <row r="301" spans="1:5" hidden="1" x14ac:dyDescent="0.35">
      <c r="A301" s="60"/>
      <c r="B301" s="60"/>
      <c r="C301" s="60"/>
      <c r="D301" s="61"/>
      <c r="E301" s="60"/>
    </row>
    <row r="302" spans="1:5" hidden="1" x14ac:dyDescent="0.35">
      <c r="A302" s="60"/>
      <c r="B302" s="60"/>
      <c r="C302" s="60"/>
      <c r="D302" s="61"/>
      <c r="E302" s="60"/>
    </row>
    <row r="303" spans="1:5" hidden="1" x14ac:dyDescent="0.35">
      <c r="A303" s="60"/>
      <c r="B303" s="60"/>
      <c r="C303" s="60"/>
      <c r="D303" s="61"/>
      <c r="E303" s="60"/>
    </row>
    <row r="304" spans="1:5" hidden="1" x14ac:dyDescent="0.35">
      <c r="A304" s="60"/>
      <c r="B304" s="60"/>
      <c r="C304" s="60"/>
      <c r="D304" s="61"/>
      <c r="E304" s="60"/>
    </row>
    <row r="305" spans="1:5" hidden="1" x14ac:dyDescent="0.35">
      <c r="A305" s="60"/>
      <c r="B305" s="60"/>
      <c r="C305" s="60"/>
      <c r="D305" s="61"/>
      <c r="E305" s="60"/>
    </row>
    <row r="306" spans="1:5" hidden="1" x14ac:dyDescent="0.35">
      <c r="A306" s="60"/>
      <c r="B306" s="60"/>
      <c r="C306" s="60"/>
      <c r="D306" s="61"/>
      <c r="E306" s="60"/>
    </row>
    <row r="307" spans="1:5" hidden="1" x14ac:dyDescent="0.35">
      <c r="A307" s="60"/>
      <c r="B307" s="60"/>
      <c r="C307" s="60"/>
      <c r="D307" s="61"/>
      <c r="E307" s="60"/>
    </row>
    <row r="308" spans="1:5" hidden="1" x14ac:dyDescent="0.35">
      <c r="A308" s="60"/>
      <c r="B308" s="60"/>
      <c r="C308" s="60"/>
      <c r="D308" s="61"/>
      <c r="E308" s="60"/>
    </row>
    <row r="309" spans="1:5" hidden="1" x14ac:dyDescent="0.35">
      <c r="A309" s="60"/>
      <c r="B309" s="60"/>
      <c r="C309" s="60"/>
      <c r="D309" s="61"/>
      <c r="E309" s="60"/>
    </row>
    <row r="310" spans="1:5" hidden="1" x14ac:dyDescent="0.35">
      <c r="A310" s="60"/>
      <c r="B310" s="60"/>
      <c r="C310" s="60"/>
      <c r="D310" s="61"/>
      <c r="E310" s="60"/>
    </row>
    <row r="311" spans="1:5" hidden="1" x14ac:dyDescent="0.35">
      <c r="A311" s="60"/>
      <c r="B311" s="60"/>
      <c r="C311" s="60"/>
      <c r="D311" s="61"/>
      <c r="E311" s="60"/>
    </row>
    <row r="312" spans="1:5" hidden="1" x14ac:dyDescent="0.35">
      <c r="A312" s="60"/>
      <c r="B312" s="60"/>
      <c r="C312" s="60"/>
      <c r="D312" s="61"/>
      <c r="E312" s="60"/>
    </row>
    <row r="313" spans="1:5" hidden="1" x14ac:dyDescent="0.35">
      <c r="A313" s="60"/>
      <c r="B313" s="60"/>
      <c r="C313" s="60"/>
      <c r="D313" s="61"/>
      <c r="E313" s="60"/>
    </row>
    <row r="314" spans="1:5" hidden="1" x14ac:dyDescent="0.35">
      <c r="A314" s="60"/>
      <c r="B314" s="60"/>
      <c r="C314" s="60"/>
      <c r="D314" s="61"/>
      <c r="E314" s="60"/>
    </row>
    <row r="315" spans="1:5" hidden="1" x14ac:dyDescent="0.35">
      <c r="A315" s="60"/>
      <c r="B315" s="60"/>
      <c r="C315" s="60"/>
      <c r="D315" s="61"/>
      <c r="E315" s="60"/>
    </row>
    <row r="316" spans="1:5" hidden="1" x14ac:dyDescent="0.35">
      <c r="A316" s="60"/>
      <c r="B316" s="60"/>
      <c r="C316" s="60"/>
      <c r="D316" s="61"/>
      <c r="E316" s="60"/>
    </row>
    <row r="317" spans="1:5" hidden="1" x14ac:dyDescent="0.35">
      <c r="A317" s="60"/>
      <c r="B317" s="60"/>
      <c r="C317" s="60"/>
      <c r="D317" s="61"/>
      <c r="E317" s="60"/>
    </row>
    <row r="318" spans="1:5" hidden="1" x14ac:dyDescent="0.35">
      <c r="A318" s="60"/>
      <c r="B318" s="60"/>
      <c r="C318" s="60"/>
      <c r="D318" s="61"/>
      <c r="E318" s="60"/>
    </row>
    <row r="319" spans="1:5" hidden="1" x14ac:dyDescent="0.35">
      <c r="A319" s="60"/>
      <c r="B319" s="60"/>
      <c r="C319" s="60"/>
      <c r="D319" s="61"/>
      <c r="E319" s="60"/>
    </row>
    <row r="320" spans="1:5" hidden="1" x14ac:dyDescent="0.35">
      <c r="A320" s="60"/>
      <c r="B320" s="60"/>
      <c r="C320" s="60"/>
      <c r="D320" s="61"/>
      <c r="E320" s="60"/>
    </row>
    <row r="321" spans="1:5" hidden="1" x14ac:dyDescent="0.35">
      <c r="A321" s="60"/>
      <c r="B321" s="60"/>
      <c r="C321" s="60"/>
      <c r="D321" s="61"/>
      <c r="E321" s="60"/>
    </row>
    <row r="322" spans="1:5" hidden="1" x14ac:dyDescent="0.35">
      <c r="A322" s="60"/>
      <c r="B322" s="60"/>
      <c r="C322" s="60"/>
      <c r="D322" s="61"/>
      <c r="E322" s="60"/>
    </row>
    <row r="323" spans="1:5" hidden="1" x14ac:dyDescent="0.35">
      <c r="A323" s="60"/>
      <c r="B323" s="60"/>
      <c r="C323" s="60"/>
      <c r="D323" s="61"/>
      <c r="E323" s="60"/>
    </row>
    <row r="324" spans="1:5" hidden="1" x14ac:dyDescent="0.35">
      <c r="A324" s="60"/>
      <c r="B324" s="60"/>
      <c r="C324" s="60"/>
      <c r="D324" s="61"/>
      <c r="E324" s="60"/>
    </row>
    <row r="325" spans="1:5" hidden="1" x14ac:dyDescent="0.35">
      <c r="A325" s="60"/>
      <c r="B325" s="60"/>
      <c r="C325" s="60"/>
      <c r="D325" s="61"/>
      <c r="E325" s="60"/>
    </row>
    <row r="326" spans="1:5" hidden="1" x14ac:dyDescent="0.35">
      <c r="A326" s="60"/>
      <c r="B326" s="60"/>
      <c r="C326" s="60"/>
      <c r="D326" s="61"/>
      <c r="E326" s="60"/>
    </row>
    <row r="327" spans="1:5" hidden="1" x14ac:dyDescent="0.35">
      <c r="A327" s="60"/>
      <c r="B327" s="60"/>
      <c r="C327" s="60"/>
      <c r="D327" s="61"/>
      <c r="E327" s="60"/>
    </row>
    <row r="328" spans="1:5" hidden="1" x14ac:dyDescent="0.35">
      <c r="A328" s="60"/>
      <c r="B328" s="60"/>
      <c r="C328" s="60"/>
      <c r="D328" s="61"/>
      <c r="E328" s="60"/>
    </row>
    <row r="329" spans="1:5" hidden="1" x14ac:dyDescent="0.35">
      <c r="A329" s="60"/>
      <c r="B329" s="60"/>
      <c r="C329" s="60"/>
      <c r="D329" s="61"/>
      <c r="E329" s="60"/>
    </row>
    <row r="330" spans="1:5" hidden="1" x14ac:dyDescent="0.35">
      <c r="A330" s="60"/>
      <c r="B330" s="60"/>
      <c r="C330" s="60"/>
      <c r="D330" s="61"/>
      <c r="E330" s="60"/>
    </row>
    <row r="331" spans="1:5" hidden="1" x14ac:dyDescent="0.35">
      <c r="A331" s="60"/>
      <c r="B331" s="60"/>
      <c r="C331" s="60"/>
      <c r="D331" s="61"/>
      <c r="E331" s="60"/>
    </row>
    <row r="332" spans="1:5" hidden="1" x14ac:dyDescent="0.35">
      <c r="A332" s="60"/>
      <c r="B332" s="60"/>
      <c r="C332" s="60"/>
      <c r="D332" s="61"/>
      <c r="E332" s="60"/>
    </row>
    <row r="333" spans="1:5" hidden="1" x14ac:dyDescent="0.35">
      <c r="A333" s="60"/>
      <c r="B333" s="60"/>
      <c r="C333" s="60"/>
      <c r="D333" s="61"/>
      <c r="E333" s="60"/>
    </row>
    <row r="334" spans="1:5" hidden="1" x14ac:dyDescent="0.35">
      <c r="A334" s="60"/>
      <c r="B334" s="60"/>
      <c r="C334" s="60"/>
      <c r="D334" s="61"/>
      <c r="E334" s="60"/>
    </row>
    <row r="335" spans="1:5" hidden="1" x14ac:dyDescent="0.35">
      <c r="A335" s="60"/>
      <c r="B335" s="60"/>
      <c r="C335" s="60"/>
      <c r="D335" s="61"/>
      <c r="E335" s="60"/>
    </row>
    <row r="336" spans="1:5" hidden="1" x14ac:dyDescent="0.35">
      <c r="A336" s="60"/>
      <c r="B336" s="60"/>
      <c r="C336" s="60"/>
      <c r="D336" s="61"/>
      <c r="E336" s="60"/>
    </row>
    <row r="337" spans="1:5" hidden="1" x14ac:dyDescent="0.35">
      <c r="A337" s="60"/>
      <c r="B337" s="60"/>
      <c r="C337" s="60"/>
      <c r="D337" s="61"/>
      <c r="E337" s="60"/>
    </row>
    <row r="338" spans="1:5" hidden="1" x14ac:dyDescent="0.35">
      <c r="A338" s="60"/>
      <c r="B338" s="60"/>
      <c r="C338" s="60"/>
      <c r="D338" s="61"/>
      <c r="E338" s="60"/>
    </row>
    <row r="339" spans="1:5" hidden="1" x14ac:dyDescent="0.35">
      <c r="A339" s="60"/>
      <c r="B339" s="60"/>
      <c r="C339" s="60"/>
      <c r="D339" s="61"/>
      <c r="E339" s="60"/>
    </row>
    <row r="340" spans="1:5" hidden="1" x14ac:dyDescent="0.35">
      <c r="A340" s="60"/>
      <c r="B340" s="60"/>
      <c r="C340" s="60"/>
      <c r="D340" s="61"/>
      <c r="E340" s="60"/>
    </row>
    <row r="341" spans="1:5" hidden="1" x14ac:dyDescent="0.35">
      <c r="A341" s="60"/>
      <c r="B341" s="60"/>
      <c r="C341" s="60"/>
      <c r="D341" s="61"/>
      <c r="E341" s="60"/>
    </row>
    <row r="342" spans="1:5" hidden="1" x14ac:dyDescent="0.35">
      <c r="A342" s="60"/>
      <c r="B342" s="60"/>
      <c r="C342" s="60"/>
      <c r="D342" s="61"/>
      <c r="E342" s="60"/>
    </row>
    <row r="343" spans="1:5" hidden="1" x14ac:dyDescent="0.35">
      <c r="A343" s="60"/>
      <c r="B343" s="60"/>
      <c r="C343" s="60"/>
      <c r="D343" s="61"/>
      <c r="E343" s="60"/>
    </row>
    <row r="344" spans="1:5" hidden="1" x14ac:dyDescent="0.35">
      <c r="A344" s="60"/>
      <c r="B344" s="60"/>
      <c r="C344" s="60"/>
      <c r="D344" s="61"/>
      <c r="E344" s="60"/>
    </row>
    <row r="345" spans="1:5" hidden="1" x14ac:dyDescent="0.35">
      <c r="A345" s="60"/>
      <c r="B345" s="60"/>
      <c r="C345" s="60"/>
      <c r="D345" s="61"/>
      <c r="E345" s="60"/>
    </row>
    <row r="346" spans="1:5" hidden="1" x14ac:dyDescent="0.35">
      <c r="A346" s="60"/>
      <c r="B346" s="60"/>
      <c r="C346" s="60"/>
      <c r="D346" s="61"/>
      <c r="E346" s="60"/>
    </row>
    <row r="347" spans="1:5" hidden="1" x14ac:dyDescent="0.35">
      <c r="A347" s="60"/>
      <c r="B347" s="60"/>
      <c r="C347" s="60"/>
      <c r="D347" s="61"/>
      <c r="E347" s="60"/>
    </row>
    <row r="348" spans="1:5" hidden="1" x14ac:dyDescent="0.35">
      <c r="A348" s="60"/>
      <c r="B348" s="60"/>
      <c r="C348" s="60"/>
      <c r="D348" s="61"/>
      <c r="E348" s="60"/>
    </row>
    <row r="349" spans="1:5" hidden="1" x14ac:dyDescent="0.35">
      <c r="A349" s="60"/>
      <c r="B349" s="60"/>
      <c r="C349" s="60"/>
      <c r="D349" s="61"/>
      <c r="E349" s="60"/>
    </row>
    <row r="350" spans="1:5" hidden="1" x14ac:dyDescent="0.35">
      <c r="A350" s="60"/>
      <c r="B350" s="60"/>
      <c r="C350" s="60"/>
      <c r="D350" s="61"/>
      <c r="E350" s="60"/>
    </row>
    <row r="351" spans="1:5" hidden="1" x14ac:dyDescent="0.35">
      <c r="A351" s="60"/>
      <c r="B351" s="60"/>
      <c r="C351" s="60"/>
      <c r="D351" s="61"/>
      <c r="E351" s="60"/>
    </row>
    <row r="352" spans="1:5" hidden="1" x14ac:dyDescent="0.35">
      <c r="A352" s="60"/>
      <c r="B352" s="60"/>
      <c r="C352" s="60"/>
      <c r="D352" s="61"/>
      <c r="E352" s="60"/>
    </row>
    <row r="353" spans="1:5" hidden="1" x14ac:dyDescent="0.35">
      <c r="A353" s="60"/>
      <c r="B353" s="60"/>
      <c r="C353" s="60"/>
      <c r="D353" s="61"/>
      <c r="E353" s="60"/>
    </row>
    <row r="354" spans="1:5" hidden="1" x14ac:dyDescent="0.35">
      <c r="A354" s="60"/>
      <c r="B354" s="60"/>
      <c r="C354" s="60"/>
      <c r="D354" s="61"/>
      <c r="E354" s="60"/>
    </row>
    <row r="355" spans="1:5" hidden="1" x14ac:dyDescent="0.35">
      <c r="A355" s="60"/>
      <c r="B355" s="60"/>
      <c r="C355" s="60"/>
      <c r="D355" s="61"/>
      <c r="E355" s="60"/>
    </row>
    <row r="356" spans="1:5" hidden="1" x14ac:dyDescent="0.35">
      <c r="A356" s="60"/>
      <c r="B356" s="60"/>
      <c r="C356" s="60"/>
      <c r="D356" s="61"/>
      <c r="E356" s="60"/>
    </row>
    <row r="357" spans="1:5" hidden="1" x14ac:dyDescent="0.35">
      <c r="A357" s="60"/>
      <c r="B357" s="60"/>
      <c r="C357" s="60"/>
      <c r="D357" s="61"/>
      <c r="E357" s="60"/>
    </row>
    <row r="358" spans="1:5" hidden="1" x14ac:dyDescent="0.35">
      <c r="A358" s="60"/>
      <c r="B358" s="60"/>
      <c r="C358" s="60"/>
      <c r="D358" s="61"/>
      <c r="E358" s="60"/>
    </row>
    <row r="359" spans="1:5" hidden="1" x14ac:dyDescent="0.35">
      <c r="A359" s="60"/>
      <c r="B359" s="60"/>
      <c r="C359" s="60"/>
      <c r="D359" s="61"/>
      <c r="E359" s="60"/>
    </row>
    <row r="360" spans="1:5" hidden="1" x14ac:dyDescent="0.35">
      <c r="A360" s="60"/>
      <c r="B360" s="60"/>
      <c r="C360" s="60"/>
      <c r="D360" s="61"/>
      <c r="E360" s="60"/>
    </row>
    <row r="361" spans="1:5" hidden="1" x14ac:dyDescent="0.35">
      <c r="A361" s="60"/>
      <c r="B361" s="60"/>
      <c r="C361" s="60"/>
      <c r="D361" s="61"/>
      <c r="E361" s="60"/>
    </row>
    <row r="362" spans="1:5" hidden="1" x14ac:dyDescent="0.35">
      <c r="A362" s="60"/>
      <c r="B362" s="60"/>
      <c r="C362" s="60"/>
      <c r="D362" s="61"/>
      <c r="E362" s="60"/>
    </row>
    <row r="363" spans="1:5" hidden="1" x14ac:dyDescent="0.35">
      <c r="A363" s="60"/>
      <c r="B363" s="60"/>
      <c r="C363" s="60"/>
      <c r="D363" s="61"/>
      <c r="E363" s="60"/>
    </row>
    <row r="364" spans="1:5" hidden="1" x14ac:dyDescent="0.35">
      <c r="A364" s="60"/>
      <c r="B364" s="60"/>
      <c r="C364" s="60"/>
      <c r="D364" s="61"/>
      <c r="E364" s="60"/>
    </row>
    <row r="365" spans="1:5" hidden="1" x14ac:dyDescent="0.35">
      <c r="A365" s="60"/>
      <c r="B365" s="60"/>
      <c r="C365" s="60"/>
      <c r="D365" s="61"/>
      <c r="E365" s="60"/>
    </row>
    <row r="366" spans="1:5" hidden="1" x14ac:dyDescent="0.35">
      <c r="A366" s="60"/>
      <c r="B366" s="60"/>
      <c r="C366" s="60"/>
      <c r="D366" s="61"/>
      <c r="E366" s="60"/>
    </row>
    <row r="367" spans="1:5" hidden="1" x14ac:dyDescent="0.35">
      <c r="A367" s="60"/>
      <c r="B367" s="60"/>
      <c r="C367" s="60"/>
      <c r="D367" s="61"/>
      <c r="E367" s="60"/>
    </row>
    <row r="368" spans="1:5" hidden="1" x14ac:dyDescent="0.35">
      <c r="A368" s="60"/>
      <c r="B368" s="60"/>
      <c r="C368" s="60"/>
      <c r="D368" s="61"/>
      <c r="E368" s="60"/>
    </row>
    <row r="369" spans="1:5" hidden="1" x14ac:dyDescent="0.35">
      <c r="A369" s="60"/>
      <c r="B369" s="60"/>
      <c r="C369" s="60"/>
      <c r="D369" s="61"/>
      <c r="E369" s="60"/>
    </row>
    <row r="370" spans="1:5" hidden="1" x14ac:dyDescent="0.35">
      <c r="A370" s="60"/>
      <c r="B370" s="60"/>
      <c r="C370" s="60"/>
      <c r="D370" s="61"/>
      <c r="E370" s="60"/>
    </row>
    <row r="371" spans="1:5" hidden="1" x14ac:dyDescent="0.35">
      <c r="A371" s="60"/>
      <c r="B371" s="60"/>
      <c r="C371" s="60"/>
      <c r="D371" s="61"/>
      <c r="E371" s="60"/>
    </row>
    <row r="372" spans="1:5" hidden="1" x14ac:dyDescent="0.35">
      <c r="A372" s="60"/>
      <c r="B372" s="60"/>
      <c r="C372" s="60"/>
      <c r="D372" s="61"/>
      <c r="E372" s="60"/>
    </row>
    <row r="373" spans="1:5" hidden="1" x14ac:dyDescent="0.35">
      <c r="A373" s="60"/>
      <c r="B373" s="60"/>
      <c r="C373" s="60"/>
      <c r="D373" s="61"/>
      <c r="E373" s="60"/>
    </row>
    <row r="374" spans="1:5" hidden="1" x14ac:dyDescent="0.35">
      <c r="A374" s="60"/>
      <c r="B374" s="60"/>
      <c r="C374" s="60"/>
      <c r="D374" s="61"/>
      <c r="E374" s="60"/>
    </row>
    <row r="375" spans="1:5" hidden="1" x14ac:dyDescent="0.35">
      <c r="A375" s="60"/>
      <c r="B375" s="60"/>
      <c r="C375" s="60"/>
      <c r="D375" s="61"/>
      <c r="E375" s="60"/>
    </row>
    <row r="376" spans="1:5" hidden="1" x14ac:dyDescent="0.35">
      <c r="A376" s="60"/>
      <c r="B376" s="60"/>
      <c r="C376" s="60"/>
      <c r="D376" s="61"/>
      <c r="E376" s="60"/>
    </row>
    <row r="377" spans="1:5" hidden="1" x14ac:dyDescent="0.35">
      <c r="A377" s="60"/>
      <c r="B377" s="60"/>
      <c r="C377" s="60"/>
      <c r="D377" s="61"/>
      <c r="E377" s="60"/>
    </row>
    <row r="378" spans="1:5" hidden="1" x14ac:dyDescent="0.35">
      <c r="A378" s="60"/>
      <c r="B378" s="60"/>
      <c r="C378" s="60"/>
      <c r="D378" s="61"/>
      <c r="E378" s="60"/>
    </row>
    <row r="379" spans="1:5" hidden="1" x14ac:dyDescent="0.35">
      <c r="A379" s="60"/>
      <c r="B379" s="60"/>
      <c r="C379" s="60"/>
      <c r="D379" s="61"/>
      <c r="E379" s="60"/>
    </row>
    <row r="380" spans="1:5" hidden="1" x14ac:dyDescent="0.35">
      <c r="A380" s="60"/>
      <c r="B380" s="60"/>
      <c r="C380" s="60"/>
      <c r="D380" s="61"/>
      <c r="E380" s="60"/>
    </row>
    <row r="381" spans="1:5" hidden="1" x14ac:dyDescent="0.35">
      <c r="A381" s="60"/>
      <c r="B381" s="60"/>
      <c r="C381" s="60"/>
      <c r="D381" s="61"/>
      <c r="E381" s="60"/>
    </row>
    <row r="382" spans="1:5" hidden="1" x14ac:dyDescent="0.35">
      <c r="A382" s="60"/>
      <c r="B382" s="60"/>
      <c r="C382" s="60"/>
      <c r="D382" s="61"/>
      <c r="E382" s="60"/>
    </row>
    <row r="383" spans="1:5" hidden="1" x14ac:dyDescent="0.35">
      <c r="A383" s="60"/>
      <c r="B383" s="60"/>
      <c r="C383" s="60"/>
      <c r="D383" s="61"/>
      <c r="E383" s="60"/>
    </row>
    <row r="384" spans="1:5" hidden="1" x14ac:dyDescent="0.35">
      <c r="A384" s="60"/>
      <c r="B384" s="60"/>
      <c r="C384" s="60"/>
      <c r="D384" s="61"/>
      <c r="E384" s="60"/>
    </row>
    <row r="385" spans="1:5" hidden="1" x14ac:dyDescent="0.35">
      <c r="A385" s="60"/>
      <c r="B385" s="60"/>
      <c r="C385" s="60"/>
      <c r="D385" s="61"/>
      <c r="E385" s="60"/>
    </row>
    <row r="386" spans="1:5" hidden="1" x14ac:dyDescent="0.35">
      <c r="A386" s="60"/>
      <c r="B386" s="60"/>
      <c r="C386" s="60"/>
      <c r="D386" s="61"/>
      <c r="E386" s="60"/>
    </row>
    <row r="387" spans="1:5" hidden="1" x14ac:dyDescent="0.35">
      <c r="A387" s="60"/>
      <c r="B387" s="60"/>
      <c r="C387" s="60"/>
      <c r="D387" s="61"/>
      <c r="E387" s="60"/>
    </row>
    <row r="388" spans="1:5" hidden="1" x14ac:dyDescent="0.35">
      <c r="A388" s="60"/>
      <c r="B388" s="60"/>
      <c r="C388" s="60"/>
      <c r="D388" s="61"/>
      <c r="E388" s="60"/>
    </row>
    <row r="389" spans="1:5" hidden="1" x14ac:dyDescent="0.35">
      <c r="A389" s="60"/>
      <c r="B389" s="60"/>
      <c r="C389" s="60"/>
      <c r="D389" s="61"/>
      <c r="E389" s="60"/>
    </row>
    <row r="390" spans="1:5" hidden="1" x14ac:dyDescent="0.35">
      <c r="A390" s="60"/>
      <c r="B390" s="60"/>
      <c r="C390" s="60"/>
      <c r="D390" s="61"/>
      <c r="E390" s="60"/>
    </row>
    <row r="391" spans="1:5" hidden="1" x14ac:dyDescent="0.35">
      <c r="A391" s="60"/>
      <c r="B391" s="60"/>
      <c r="C391" s="60"/>
      <c r="D391" s="61"/>
      <c r="E391" s="60"/>
    </row>
    <row r="392" spans="1:5" hidden="1" x14ac:dyDescent="0.35">
      <c r="A392" s="60"/>
      <c r="B392" s="60"/>
      <c r="C392" s="60"/>
      <c r="D392" s="61"/>
      <c r="E392" s="60"/>
    </row>
    <row r="393" spans="1:5" hidden="1" x14ac:dyDescent="0.35">
      <c r="A393" s="60"/>
      <c r="B393" s="60"/>
      <c r="C393" s="60"/>
      <c r="D393" s="61"/>
      <c r="E393" s="60"/>
    </row>
    <row r="394" spans="1:5" hidden="1" x14ac:dyDescent="0.35">
      <c r="A394" s="60"/>
      <c r="B394" s="60"/>
      <c r="C394" s="60"/>
      <c r="D394" s="61"/>
      <c r="E394" s="60"/>
    </row>
    <row r="395" spans="1:5" hidden="1" x14ac:dyDescent="0.35">
      <c r="A395" s="60"/>
      <c r="B395" s="60"/>
      <c r="C395" s="60"/>
      <c r="D395" s="61"/>
      <c r="E395" s="60"/>
    </row>
    <row r="396" spans="1:5" hidden="1" x14ac:dyDescent="0.35">
      <c r="A396" s="60"/>
      <c r="B396" s="60"/>
      <c r="C396" s="60"/>
      <c r="D396" s="61"/>
      <c r="E396" s="60"/>
    </row>
    <row r="397" spans="1:5" hidden="1" x14ac:dyDescent="0.35">
      <c r="A397" s="60"/>
      <c r="B397" s="60"/>
      <c r="C397" s="60"/>
      <c r="D397" s="61"/>
      <c r="E397" s="60"/>
    </row>
    <row r="398" spans="1:5" hidden="1" x14ac:dyDescent="0.35">
      <c r="A398" s="60"/>
      <c r="B398" s="60"/>
      <c r="C398" s="60"/>
      <c r="D398" s="61"/>
      <c r="E398" s="60"/>
    </row>
    <row r="399" spans="1:5" hidden="1" x14ac:dyDescent="0.35">
      <c r="A399" s="60"/>
      <c r="B399" s="60"/>
      <c r="C399" s="60"/>
      <c r="D399" s="61"/>
      <c r="E399" s="60"/>
    </row>
    <row r="400" spans="1:5" hidden="1" x14ac:dyDescent="0.35">
      <c r="A400" s="60"/>
      <c r="B400" s="60"/>
      <c r="C400" s="60"/>
      <c r="D400" s="61"/>
      <c r="E400" s="60"/>
    </row>
    <row r="401" spans="1:5" hidden="1" x14ac:dyDescent="0.35">
      <c r="A401" s="60"/>
      <c r="B401" s="60"/>
      <c r="C401" s="60"/>
      <c r="D401" s="61"/>
      <c r="E401" s="60"/>
    </row>
    <row r="402" spans="1:5" hidden="1" x14ac:dyDescent="0.35">
      <c r="A402" s="60"/>
      <c r="B402" s="60"/>
      <c r="C402" s="60"/>
      <c r="D402" s="61"/>
      <c r="E402" s="60"/>
    </row>
    <row r="403" spans="1:5" hidden="1" x14ac:dyDescent="0.35">
      <c r="A403" s="60"/>
      <c r="B403" s="60"/>
      <c r="C403" s="60"/>
      <c r="D403" s="61"/>
      <c r="E403" s="60"/>
    </row>
    <row r="404" spans="1:5" hidden="1" x14ac:dyDescent="0.35">
      <c r="A404" s="60"/>
      <c r="B404" s="60"/>
      <c r="C404" s="60"/>
      <c r="D404" s="61"/>
      <c r="E404" s="60"/>
    </row>
    <row r="405" spans="1:5" hidden="1" x14ac:dyDescent="0.35">
      <c r="A405" s="60"/>
      <c r="B405" s="60"/>
      <c r="C405" s="60"/>
      <c r="D405" s="61"/>
      <c r="E405" s="60"/>
    </row>
    <row r="406" spans="1:5" hidden="1" x14ac:dyDescent="0.35">
      <c r="A406" s="60"/>
      <c r="B406" s="60"/>
      <c r="C406" s="60"/>
      <c r="D406" s="61"/>
      <c r="E406" s="60"/>
    </row>
    <row r="407" spans="1:5" hidden="1" x14ac:dyDescent="0.35">
      <c r="A407" s="60"/>
      <c r="B407" s="60"/>
      <c r="C407" s="60"/>
      <c r="D407" s="61"/>
      <c r="E407" s="60"/>
    </row>
    <row r="408" spans="1:5" hidden="1" x14ac:dyDescent="0.35">
      <c r="A408" s="60"/>
      <c r="B408" s="60"/>
      <c r="C408" s="60"/>
      <c r="D408" s="61"/>
      <c r="E408" s="60"/>
    </row>
    <row r="409" spans="1:5" hidden="1" x14ac:dyDescent="0.35">
      <c r="A409" s="60"/>
      <c r="B409" s="60"/>
      <c r="C409" s="60"/>
      <c r="D409" s="61"/>
      <c r="E409" s="60"/>
    </row>
    <row r="410" spans="1:5" hidden="1" x14ac:dyDescent="0.35">
      <c r="A410" s="60"/>
      <c r="B410" s="60"/>
      <c r="C410" s="60"/>
      <c r="D410" s="61"/>
      <c r="E410" s="60"/>
    </row>
    <row r="411" spans="1:5" hidden="1" x14ac:dyDescent="0.35">
      <c r="A411" s="60"/>
      <c r="B411" s="60"/>
      <c r="C411" s="60"/>
      <c r="D411" s="61"/>
      <c r="E411" s="60"/>
    </row>
    <row r="412" spans="1:5" hidden="1" x14ac:dyDescent="0.35">
      <c r="A412" s="60"/>
      <c r="B412" s="60"/>
      <c r="C412" s="60"/>
      <c r="D412" s="61"/>
      <c r="E412" s="60"/>
    </row>
    <row r="413" spans="1:5" hidden="1" x14ac:dyDescent="0.35">
      <c r="A413" s="60"/>
      <c r="B413" s="60"/>
      <c r="C413" s="60"/>
      <c r="D413" s="61"/>
      <c r="E413" s="60"/>
    </row>
    <row r="414" spans="1:5" hidden="1" x14ac:dyDescent="0.35">
      <c r="A414" s="60"/>
      <c r="B414" s="60"/>
      <c r="C414" s="60"/>
      <c r="D414" s="61"/>
      <c r="E414" s="60"/>
    </row>
    <row r="415" spans="1:5" hidden="1" x14ac:dyDescent="0.35">
      <c r="A415" s="60"/>
      <c r="B415" s="60"/>
      <c r="C415" s="60"/>
      <c r="D415" s="61"/>
      <c r="E415" s="60"/>
    </row>
    <row r="416" spans="1:5" hidden="1" x14ac:dyDescent="0.35">
      <c r="A416" s="60"/>
      <c r="B416" s="60"/>
      <c r="C416" s="60"/>
      <c r="D416" s="61"/>
      <c r="E416" s="60"/>
    </row>
    <row r="417" spans="1:5" hidden="1" x14ac:dyDescent="0.35">
      <c r="A417" s="60"/>
      <c r="B417" s="60"/>
      <c r="C417" s="60"/>
      <c r="D417" s="61"/>
      <c r="E417" s="60"/>
    </row>
    <row r="418" spans="1:5" hidden="1" x14ac:dyDescent="0.35">
      <c r="A418" s="60"/>
      <c r="B418" s="60"/>
      <c r="C418" s="60"/>
      <c r="D418" s="61"/>
      <c r="E418" s="60"/>
    </row>
    <row r="419" spans="1:5" hidden="1" x14ac:dyDescent="0.35">
      <c r="A419" s="60"/>
      <c r="B419" s="60"/>
      <c r="C419" s="60"/>
      <c r="D419" s="61"/>
      <c r="E419" s="60"/>
    </row>
    <row r="420" spans="1:5" hidden="1" x14ac:dyDescent="0.35">
      <c r="A420" s="60"/>
      <c r="B420" s="60"/>
      <c r="C420" s="60"/>
      <c r="D420" s="61"/>
      <c r="E420" s="60"/>
    </row>
    <row r="421" spans="1:5" hidden="1" x14ac:dyDescent="0.35">
      <c r="A421" s="60"/>
      <c r="B421" s="60"/>
      <c r="C421" s="60"/>
      <c r="D421" s="61"/>
      <c r="E421" s="60"/>
    </row>
    <row r="422" spans="1:5" hidden="1" x14ac:dyDescent="0.35">
      <c r="A422" s="60"/>
      <c r="B422" s="60"/>
      <c r="C422" s="60"/>
      <c r="D422" s="61"/>
      <c r="E422" s="60"/>
    </row>
    <row r="423" spans="1:5" hidden="1" x14ac:dyDescent="0.35">
      <c r="A423" s="60"/>
      <c r="B423" s="60"/>
      <c r="C423" s="60"/>
      <c r="D423" s="61"/>
      <c r="E423" s="60"/>
    </row>
    <row r="424" spans="1:5" hidden="1" x14ac:dyDescent="0.35">
      <c r="A424" s="60"/>
      <c r="B424" s="60"/>
      <c r="C424" s="60"/>
      <c r="D424" s="61"/>
      <c r="E424" s="60"/>
    </row>
    <row r="425" spans="1:5" hidden="1" x14ac:dyDescent="0.35">
      <c r="A425" s="60"/>
      <c r="B425" s="60"/>
      <c r="C425" s="60"/>
      <c r="D425" s="61"/>
      <c r="E425" s="60"/>
    </row>
    <row r="426" spans="1:5" hidden="1" x14ac:dyDescent="0.35">
      <c r="A426" s="60"/>
      <c r="B426" s="60"/>
      <c r="C426" s="60"/>
      <c r="D426" s="61"/>
      <c r="E426" s="60"/>
    </row>
    <row r="427" spans="1:5" hidden="1" x14ac:dyDescent="0.35">
      <c r="A427" s="60"/>
      <c r="B427" s="60"/>
      <c r="C427" s="60"/>
      <c r="D427" s="61"/>
      <c r="E427" s="60"/>
    </row>
    <row r="428" spans="1:5" hidden="1" x14ac:dyDescent="0.35">
      <c r="A428" s="60"/>
      <c r="B428" s="60"/>
      <c r="C428" s="60"/>
      <c r="D428" s="61"/>
      <c r="E428" s="60"/>
    </row>
    <row r="429" spans="1:5" hidden="1" x14ac:dyDescent="0.35">
      <c r="A429" s="60"/>
      <c r="B429" s="60"/>
      <c r="C429" s="60"/>
      <c r="D429" s="61"/>
      <c r="E429" s="60"/>
    </row>
    <row r="430" spans="1:5" hidden="1" x14ac:dyDescent="0.35">
      <c r="A430" s="60"/>
      <c r="B430" s="60"/>
      <c r="C430" s="60"/>
      <c r="D430" s="61"/>
      <c r="E430" s="60"/>
    </row>
    <row r="431" spans="1:5" hidden="1" x14ac:dyDescent="0.35">
      <c r="A431" s="60"/>
      <c r="B431" s="60"/>
      <c r="C431" s="60"/>
      <c r="D431" s="61"/>
      <c r="E431" s="60"/>
    </row>
    <row r="432" spans="1:5" hidden="1" x14ac:dyDescent="0.35">
      <c r="A432" s="60"/>
      <c r="B432" s="60"/>
      <c r="C432" s="60"/>
      <c r="D432" s="61"/>
      <c r="E432" s="60"/>
    </row>
    <row r="433" spans="1:5" hidden="1" x14ac:dyDescent="0.35">
      <c r="A433" s="60"/>
      <c r="B433" s="60"/>
      <c r="C433" s="60"/>
      <c r="D433" s="61"/>
      <c r="E433" s="60"/>
    </row>
    <row r="434" spans="1:5" hidden="1" x14ac:dyDescent="0.35">
      <c r="A434" s="60"/>
      <c r="B434" s="60"/>
      <c r="C434" s="60"/>
      <c r="D434" s="61"/>
      <c r="E434" s="60"/>
    </row>
    <row r="435" spans="1:5" hidden="1" x14ac:dyDescent="0.35">
      <c r="A435" s="60"/>
      <c r="B435" s="60"/>
      <c r="C435" s="60"/>
      <c r="D435" s="61"/>
      <c r="E435" s="60"/>
    </row>
    <row r="436" spans="1:5" hidden="1" x14ac:dyDescent="0.35">
      <c r="A436" s="60"/>
      <c r="B436" s="60"/>
      <c r="C436" s="60"/>
      <c r="D436" s="61"/>
      <c r="E436" s="60"/>
    </row>
    <row r="437" spans="1:5" hidden="1" x14ac:dyDescent="0.35">
      <c r="A437" s="60"/>
      <c r="B437" s="60"/>
      <c r="C437" s="60"/>
      <c r="D437" s="61"/>
      <c r="E437" s="60"/>
    </row>
    <row r="438" spans="1:5" hidden="1" x14ac:dyDescent="0.35">
      <c r="A438" s="60"/>
      <c r="B438" s="60"/>
      <c r="C438" s="60"/>
      <c r="D438" s="61"/>
      <c r="E438" s="60"/>
    </row>
    <row r="439" spans="1:5" hidden="1" x14ac:dyDescent="0.35">
      <c r="A439" s="60"/>
      <c r="B439" s="60"/>
      <c r="C439" s="60"/>
      <c r="D439" s="61"/>
      <c r="E439" s="60"/>
    </row>
    <row r="440" spans="1:5" hidden="1" x14ac:dyDescent="0.35">
      <c r="A440" s="60"/>
      <c r="B440" s="60"/>
      <c r="C440" s="60"/>
      <c r="D440" s="61"/>
      <c r="E440" s="60"/>
    </row>
    <row r="441" spans="1:5" hidden="1" x14ac:dyDescent="0.35">
      <c r="A441" s="60"/>
      <c r="B441" s="60"/>
      <c r="C441" s="60"/>
      <c r="D441" s="61"/>
      <c r="E441" s="60"/>
    </row>
    <row r="442" spans="1:5" hidden="1" x14ac:dyDescent="0.35">
      <c r="A442" s="60"/>
      <c r="B442" s="60"/>
      <c r="C442" s="60"/>
      <c r="D442" s="61"/>
      <c r="E442" s="60"/>
    </row>
    <row r="443" spans="1:5" hidden="1" x14ac:dyDescent="0.35">
      <c r="A443" s="60"/>
      <c r="B443" s="60"/>
      <c r="C443" s="60"/>
      <c r="D443" s="61"/>
      <c r="E443" s="60"/>
    </row>
    <row r="444" spans="1:5" hidden="1" x14ac:dyDescent="0.35">
      <c r="A444" s="60"/>
      <c r="B444" s="60"/>
      <c r="C444" s="60"/>
      <c r="D444" s="61"/>
      <c r="E444" s="60"/>
    </row>
    <row r="445" spans="1:5" hidden="1" x14ac:dyDescent="0.35">
      <c r="A445" s="60"/>
      <c r="B445" s="60"/>
      <c r="C445" s="60"/>
      <c r="D445" s="61"/>
      <c r="E445" s="60"/>
    </row>
    <row r="446" spans="1:5" hidden="1" x14ac:dyDescent="0.35">
      <c r="A446" s="60"/>
      <c r="B446" s="60"/>
      <c r="C446" s="60"/>
      <c r="D446" s="61"/>
      <c r="E446" s="60"/>
    </row>
    <row r="447" spans="1:5" hidden="1" x14ac:dyDescent="0.35">
      <c r="A447" s="60"/>
      <c r="B447" s="60"/>
      <c r="C447" s="60"/>
      <c r="D447" s="61"/>
      <c r="E447" s="60"/>
    </row>
    <row r="448" spans="1:5" hidden="1" x14ac:dyDescent="0.35">
      <c r="A448" s="60"/>
      <c r="B448" s="60"/>
      <c r="C448" s="60"/>
      <c r="D448" s="61"/>
      <c r="E448" s="60"/>
    </row>
    <row r="449" spans="1:5" hidden="1" x14ac:dyDescent="0.35">
      <c r="A449" s="60"/>
      <c r="B449" s="60"/>
      <c r="C449" s="60"/>
      <c r="D449" s="61"/>
      <c r="E449" s="60"/>
    </row>
    <row r="450" spans="1:5" hidden="1" x14ac:dyDescent="0.35">
      <c r="A450" s="60"/>
      <c r="B450" s="60"/>
      <c r="C450" s="60"/>
      <c r="D450" s="61"/>
      <c r="E450" s="60"/>
    </row>
    <row r="451" spans="1:5" hidden="1" x14ac:dyDescent="0.35">
      <c r="A451" s="60"/>
      <c r="B451" s="60"/>
      <c r="C451" s="60"/>
      <c r="D451" s="61"/>
      <c r="E451" s="60"/>
    </row>
    <row r="452" spans="1:5" hidden="1" x14ac:dyDescent="0.35">
      <c r="A452" s="60"/>
      <c r="B452" s="60"/>
      <c r="C452" s="60"/>
      <c r="D452" s="61"/>
      <c r="E452" s="60"/>
    </row>
    <row r="453" spans="1:5" hidden="1" x14ac:dyDescent="0.35">
      <c r="A453" s="60"/>
      <c r="B453" s="60"/>
      <c r="C453" s="60"/>
      <c r="D453" s="61"/>
      <c r="E453" s="60"/>
    </row>
    <row r="454" spans="1:5" hidden="1" x14ac:dyDescent="0.35">
      <c r="A454" s="60"/>
      <c r="B454" s="60"/>
      <c r="C454" s="60"/>
      <c r="D454" s="61"/>
      <c r="E454" s="60"/>
    </row>
    <row r="455" spans="1:5" hidden="1" x14ac:dyDescent="0.35">
      <c r="A455" s="60"/>
      <c r="B455" s="60"/>
      <c r="C455" s="60"/>
      <c r="D455" s="61"/>
      <c r="E455" s="60"/>
    </row>
    <row r="456" spans="1:5" hidden="1" x14ac:dyDescent="0.35">
      <c r="A456" s="60"/>
      <c r="B456" s="60"/>
      <c r="C456" s="60"/>
      <c r="D456" s="61"/>
      <c r="E456" s="60"/>
    </row>
    <row r="457" spans="1:5" hidden="1" x14ac:dyDescent="0.35">
      <c r="A457" s="60"/>
      <c r="B457" s="60"/>
      <c r="C457" s="60"/>
      <c r="D457" s="61"/>
      <c r="E457" s="60"/>
    </row>
    <row r="458" spans="1:5" hidden="1" x14ac:dyDescent="0.35">
      <c r="A458" s="60"/>
      <c r="B458" s="60"/>
      <c r="C458" s="60"/>
      <c r="D458" s="61"/>
      <c r="E458" s="60"/>
    </row>
    <row r="459" spans="1:5" hidden="1" x14ac:dyDescent="0.35">
      <c r="A459" s="60"/>
      <c r="B459" s="60"/>
      <c r="C459" s="60"/>
      <c r="D459" s="61"/>
      <c r="E459" s="60"/>
    </row>
    <row r="460" spans="1:5" hidden="1" x14ac:dyDescent="0.35">
      <c r="A460" s="60"/>
      <c r="B460" s="60"/>
      <c r="C460" s="60"/>
      <c r="D460" s="61"/>
      <c r="E460" s="60"/>
    </row>
    <row r="461" spans="1:5" hidden="1" x14ac:dyDescent="0.35">
      <c r="A461" s="60"/>
      <c r="B461" s="60"/>
      <c r="C461" s="60"/>
      <c r="D461" s="61"/>
      <c r="E461" s="60"/>
    </row>
    <row r="462" spans="1:5" hidden="1" x14ac:dyDescent="0.35">
      <c r="A462" s="60"/>
      <c r="B462" s="60"/>
      <c r="C462" s="60"/>
      <c r="D462" s="61"/>
      <c r="E462" s="60"/>
    </row>
    <row r="463" spans="1:5" hidden="1" x14ac:dyDescent="0.35">
      <c r="A463" s="60"/>
      <c r="B463" s="60"/>
      <c r="C463" s="60"/>
      <c r="D463" s="61"/>
      <c r="E463" s="60"/>
    </row>
    <row r="464" spans="1:5" hidden="1" x14ac:dyDescent="0.35">
      <c r="A464" s="60"/>
      <c r="B464" s="60"/>
      <c r="C464" s="60"/>
      <c r="D464" s="61"/>
      <c r="E464" s="60"/>
    </row>
    <row r="465" spans="1:5" hidden="1" x14ac:dyDescent="0.35">
      <c r="A465" s="60"/>
      <c r="B465" s="60"/>
      <c r="C465" s="60"/>
      <c r="D465" s="61"/>
      <c r="E465" s="60"/>
    </row>
    <row r="466" spans="1:5" hidden="1" x14ac:dyDescent="0.35">
      <c r="A466" s="60"/>
      <c r="B466" s="60"/>
      <c r="C466" s="60"/>
      <c r="D466" s="61"/>
      <c r="E466" s="60"/>
    </row>
    <row r="467" spans="1:5" hidden="1" x14ac:dyDescent="0.35">
      <c r="A467" s="60"/>
      <c r="B467" s="60"/>
      <c r="C467" s="60"/>
      <c r="D467" s="61"/>
      <c r="E467" s="60"/>
    </row>
    <row r="468" spans="1:5" hidden="1" x14ac:dyDescent="0.35">
      <c r="A468" s="60"/>
      <c r="B468" s="60"/>
      <c r="C468" s="60"/>
      <c r="D468" s="61"/>
      <c r="E468" s="60"/>
    </row>
    <row r="469" spans="1:5" hidden="1" x14ac:dyDescent="0.35">
      <c r="A469" s="60"/>
      <c r="B469" s="60"/>
      <c r="C469" s="60"/>
      <c r="D469" s="61"/>
      <c r="E469" s="60"/>
    </row>
    <row r="470" spans="1:5" hidden="1" x14ac:dyDescent="0.35">
      <c r="A470" s="60"/>
      <c r="B470" s="60"/>
      <c r="C470" s="60"/>
      <c r="D470" s="61"/>
      <c r="E470" s="60"/>
    </row>
    <row r="471" spans="1:5" hidden="1" x14ac:dyDescent="0.35">
      <c r="A471" s="60"/>
      <c r="B471" s="60"/>
      <c r="C471" s="60"/>
      <c r="D471" s="61"/>
      <c r="E471" s="60"/>
    </row>
    <row r="472" spans="1:5" hidden="1" x14ac:dyDescent="0.35">
      <c r="A472" s="60"/>
      <c r="B472" s="60"/>
      <c r="C472" s="60"/>
      <c r="D472" s="61"/>
      <c r="E472" s="60"/>
    </row>
    <row r="473" spans="1:5" hidden="1" x14ac:dyDescent="0.35">
      <c r="A473" s="60"/>
      <c r="B473" s="60"/>
      <c r="C473" s="60"/>
      <c r="D473" s="61"/>
      <c r="E473" s="60"/>
    </row>
    <row r="474" spans="1:5" hidden="1" x14ac:dyDescent="0.35">
      <c r="A474" s="60"/>
      <c r="B474" s="60"/>
      <c r="C474" s="60"/>
      <c r="D474" s="61"/>
      <c r="E474" s="60"/>
    </row>
    <row r="475" spans="1:5" hidden="1" x14ac:dyDescent="0.35">
      <c r="A475" s="60"/>
      <c r="B475" s="60"/>
      <c r="C475" s="60"/>
      <c r="D475" s="61"/>
      <c r="E475" s="60"/>
    </row>
    <row r="476" spans="1:5" hidden="1" x14ac:dyDescent="0.35">
      <c r="A476" s="60"/>
      <c r="B476" s="60"/>
      <c r="C476" s="60"/>
      <c r="D476" s="61"/>
      <c r="E476" s="60"/>
    </row>
    <row r="477" spans="1:5" hidden="1" x14ac:dyDescent="0.35">
      <c r="A477" s="60"/>
      <c r="B477" s="60"/>
      <c r="C477" s="60"/>
      <c r="D477" s="61"/>
      <c r="E477" s="60"/>
    </row>
    <row r="478" spans="1:5" hidden="1" x14ac:dyDescent="0.35">
      <c r="A478" s="60"/>
      <c r="B478" s="60"/>
      <c r="C478" s="60"/>
      <c r="D478" s="61"/>
      <c r="E478" s="60"/>
    </row>
    <row r="479" spans="1:5" hidden="1" x14ac:dyDescent="0.35">
      <c r="A479" s="60"/>
      <c r="B479" s="60"/>
      <c r="C479" s="60"/>
      <c r="D479" s="61"/>
      <c r="E479" s="60"/>
    </row>
    <row r="480" spans="1:5" hidden="1" x14ac:dyDescent="0.35">
      <c r="A480" s="60"/>
      <c r="B480" s="60"/>
      <c r="C480" s="60"/>
      <c r="D480" s="61"/>
      <c r="E480" s="60"/>
    </row>
    <row r="481" spans="1:5" hidden="1" x14ac:dyDescent="0.35">
      <c r="A481" s="60"/>
      <c r="B481" s="60"/>
      <c r="C481" s="60"/>
      <c r="D481" s="61"/>
      <c r="E481" s="60"/>
    </row>
    <row r="482" spans="1:5" hidden="1" x14ac:dyDescent="0.35">
      <c r="A482" s="60"/>
      <c r="B482" s="60"/>
      <c r="C482" s="60"/>
      <c r="D482" s="61"/>
      <c r="E482" s="60"/>
    </row>
    <row r="483" spans="1:5" hidden="1" x14ac:dyDescent="0.35">
      <c r="A483" s="60"/>
      <c r="B483" s="60"/>
      <c r="C483" s="60"/>
      <c r="D483" s="61"/>
      <c r="E483" s="60"/>
    </row>
    <row r="484" spans="1:5" hidden="1" x14ac:dyDescent="0.35">
      <c r="A484" s="60"/>
      <c r="B484" s="60"/>
      <c r="C484" s="60"/>
      <c r="D484" s="61"/>
      <c r="E484" s="60"/>
    </row>
    <row r="485" spans="1:5" hidden="1" x14ac:dyDescent="0.35">
      <c r="A485" s="60"/>
      <c r="B485" s="60"/>
      <c r="C485" s="60"/>
      <c r="D485" s="61"/>
      <c r="E485" s="60"/>
    </row>
    <row r="486" spans="1:5" hidden="1" x14ac:dyDescent="0.35">
      <c r="A486" s="60"/>
      <c r="B486" s="60"/>
      <c r="C486" s="60"/>
      <c r="D486" s="61"/>
      <c r="E486" s="60"/>
    </row>
    <row r="487" spans="1:5" hidden="1" x14ac:dyDescent="0.35">
      <c r="A487" s="60"/>
      <c r="B487" s="60"/>
      <c r="C487" s="60"/>
      <c r="D487" s="61"/>
      <c r="E487" s="60"/>
    </row>
    <row r="488" spans="1:5" hidden="1" x14ac:dyDescent="0.35">
      <c r="A488" s="60"/>
      <c r="B488" s="60"/>
      <c r="C488" s="60"/>
      <c r="D488" s="61"/>
      <c r="E488" s="60"/>
    </row>
    <row r="489" spans="1:5" hidden="1" x14ac:dyDescent="0.35">
      <c r="A489" s="60"/>
      <c r="B489" s="60"/>
      <c r="C489" s="60"/>
      <c r="D489" s="61"/>
      <c r="E489" s="60"/>
    </row>
    <row r="490" spans="1:5" hidden="1" x14ac:dyDescent="0.35">
      <c r="A490" s="60"/>
      <c r="B490" s="60"/>
      <c r="C490" s="60"/>
      <c r="D490" s="61"/>
      <c r="E490" s="60"/>
    </row>
    <row r="491" spans="1:5" hidden="1" x14ac:dyDescent="0.35">
      <c r="A491" s="60"/>
      <c r="B491" s="60"/>
      <c r="C491" s="60"/>
      <c r="D491" s="61"/>
      <c r="E491" s="60"/>
    </row>
    <row r="492" spans="1:5" hidden="1" x14ac:dyDescent="0.35">
      <c r="A492" s="60"/>
      <c r="B492" s="60"/>
      <c r="C492" s="60"/>
      <c r="D492" s="61"/>
      <c r="E492" s="60"/>
    </row>
    <row r="493" spans="1:5" hidden="1" x14ac:dyDescent="0.35">
      <c r="A493" s="60"/>
      <c r="B493" s="60"/>
      <c r="C493" s="60"/>
      <c r="D493" s="61"/>
      <c r="E493" s="60"/>
    </row>
    <row r="494" spans="1:5" hidden="1" x14ac:dyDescent="0.35">
      <c r="A494" s="60"/>
      <c r="B494" s="60"/>
      <c r="C494" s="60"/>
      <c r="D494" s="61"/>
      <c r="E494" s="60"/>
    </row>
    <row r="495" spans="1:5" hidden="1" x14ac:dyDescent="0.35">
      <c r="A495" s="60"/>
      <c r="B495" s="60"/>
      <c r="C495" s="60"/>
      <c r="D495" s="61"/>
      <c r="E495" s="60"/>
    </row>
    <row r="496" spans="1:5" hidden="1" x14ac:dyDescent="0.35">
      <c r="A496" s="60"/>
      <c r="B496" s="60"/>
      <c r="C496" s="60"/>
      <c r="D496" s="61"/>
      <c r="E496" s="60"/>
    </row>
    <row r="497" spans="1:5" hidden="1" x14ac:dyDescent="0.35">
      <c r="A497" s="60"/>
      <c r="B497" s="60"/>
      <c r="C497" s="60"/>
      <c r="D497" s="61"/>
      <c r="E497" s="60"/>
    </row>
    <row r="498" spans="1:5" hidden="1" x14ac:dyDescent="0.35">
      <c r="A498" s="60"/>
      <c r="B498" s="60"/>
      <c r="C498" s="60"/>
      <c r="D498" s="61"/>
      <c r="E498" s="60"/>
    </row>
    <row r="499" spans="1:5" hidden="1" x14ac:dyDescent="0.35">
      <c r="A499" s="60"/>
      <c r="B499" s="60"/>
      <c r="C499" s="60"/>
      <c r="D499" s="61"/>
      <c r="E499" s="60"/>
    </row>
    <row r="500" spans="1:5" hidden="1" x14ac:dyDescent="0.35">
      <c r="A500" s="60"/>
      <c r="B500" s="60"/>
      <c r="C500" s="60"/>
      <c r="D500" s="61"/>
      <c r="E500" s="60"/>
    </row>
    <row r="501" spans="1:5" hidden="1" x14ac:dyDescent="0.35">
      <c r="A501" s="60"/>
      <c r="B501" s="60"/>
      <c r="C501" s="60"/>
      <c r="D501" s="61"/>
      <c r="E501" s="60"/>
    </row>
    <row r="502" spans="1:5" hidden="1" x14ac:dyDescent="0.35">
      <c r="A502" s="60"/>
      <c r="B502" s="60"/>
      <c r="C502" s="60"/>
      <c r="D502" s="61"/>
      <c r="E502" s="60"/>
    </row>
    <row r="503" spans="1:5" hidden="1" x14ac:dyDescent="0.35">
      <c r="A503" s="60"/>
      <c r="B503" s="60"/>
      <c r="C503" s="60"/>
      <c r="D503" s="61"/>
      <c r="E503" s="60"/>
    </row>
    <row r="504" spans="1:5" hidden="1" x14ac:dyDescent="0.35">
      <c r="A504" s="60"/>
      <c r="B504" s="60"/>
      <c r="C504" s="60"/>
      <c r="D504" s="61"/>
      <c r="E504" s="60"/>
    </row>
    <row r="505" spans="1:5" hidden="1" x14ac:dyDescent="0.35">
      <c r="A505" s="60"/>
      <c r="B505" s="60"/>
      <c r="C505" s="60"/>
      <c r="D505" s="61"/>
      <c r="E505" s="60"/>
    </row>
    <row r="506" spans="1:5" hidden="1" x14ac:dyDescent="0.35">
      <c r="A506" s="60"/>
      <c r="B506" s="60"/>
      <c r="C506" s="60"/>
      <c r="D506" s="61"/>
      <c r="E506" s="60"/>
    </row>
    <row r="507" spans="1:5" hidden="1" x14ac:dyDescent="0.35">
      <c r="A507" s="60"/>
      <c r="B507" s="60"/>
      <c r="C507" s="60"/>
      <c r="D507" s="61"/>
      <c r="E507" s="60"/>
    </row>
    <row r="508" spans="1:5" hidden="1" x14ac:dyDescent="0.35">
      <c r="A508" s="60"/>
      <c r="B508" s="60"/>
      <c r="C508" s="60"/>
      <c r="D508" s="61"/>
      <c r="E508" s="60"/>
    </row>
    <row r="509" spans="1:5" hidden="1" x14ac:dyDescent="0.35">
      <c r="A509" s="60"/>
      <c r="B509" s="60"/>
      <c r="C509" s="60"/>
      <c r="D509" s="61"/>
      <c r="E509" s="60"/>
    </row>
    <row r="510" spans="1:5" hidden="1" x14ac:dyDescent="0.35">
      <c r="A510" s="60"/>
      <c r="B510" s="60"/>
      <c r="C510" s="60"/>
      <c r="D510" s="61"/>
      <c r="E510" s="60"/>
    </row>
    <row r="511" spans="1:5" hidden="1" x14ac:dyDescent="0.35">
      <c r="A511" s="60"/>
      <c r="B511" s="60"/>
      <c r="C511" s="60"/>
      <c r="D511" s="61"/>
      <c r="E511" s="60"/>
    </row>
    <row r="512" spans="1:5" hidden="1" x14ac:dyDescent="0.35">
      <c r="A512" s="60"/>
      <c r="B512" s="60"/>
      <c r="C512" s="60"/>
      <c r="D512" s="61"/>
      <c r="E512" s="60"/>
    </row>
    <row r="513" spans="1:5" hidden="1" x14ac:dyDescent="0.35">
      <c r="A513" s="60"/>
      <c r="B513" s="60"/>
      <c r="C513" s="60"/>
      <c r="D513" s="61"/>
      <c r="E513" s="60"/>
    </row>
    <row r="514" spans="1:5" hidden="1" x14ac:dyDescent="0.35">
      <c r="A514" s="60"/>
      <c r="B514" s="60"/>
      <c r="C514" s="60"/>
      <c r="D514" s="61"/>
      <c r="E514" s="60"/>
    </row>
    <row r="515" spans="1:5" hidden="1" x14ac:dyDescent="0.35">
      <c r="A515" s="60"/>
      <c r="B515" s="60"/>
      <c r="C515" s="60"/>
      <c r="D515" s="61"/>
      <c r="E515" s="60"/>
    </row>
    <row r="516" spans="1:5" hidden="1" x14ac:dyDescent="0.35">
      <c r="A516" s="60"/>
      <c r="B516" s="60"/>
      <c r="C516" s="60"/>
      <c r="D516" s="61"/>
      <c r="E516" s="60"/>
    </row>
    <row r="517" spans="1:5" hidden="1" x14ac:dyDescent="0.35">
      <c r="A517" s="60"/>
      <c r="B517" s="60"/>
      <c r="C517" s="60"/>
      <c r="D517" s="61"/>
      <c r="E517" s="60"/>
    </row>
    <row r="518" spans="1:5" hidden="1" x14ac:dyDescent="0.35">
      <c r="A518" s="60"/>
      <c r="B518" s="60"/>
      <c r="C518" s="60"/>
      <c r="D518" s="61"/>
      <c r="E518" s="60"/>
    </row>
    <row r="519" spans="1:5" hidden="1" x14ac:dyDescent="0.35">
      <c r="A519" s="60"/>
      <c r="B519" s="60"/>
      <c r="C519" s="60"/>
      <c r="D519" s="61"/>
      <c r="E519" s="60"/>
    </row>
    <row r="520" spans="1:5" hidden="1" x14ac:dyDescent="0.35">
      <c r="A520" s="60"/>
      <c r="B520" s="60"/>
      <c r="C520" s="60"/>
      <c r="D520" s="61"/>
      <c r="E520" s="60"/>
    </row>
    <row r="521" spans="1:5" hidden="1" x14ac:dyDescent="0.35">
      <c r="A521" s="60"/>
      <c r="B521" s="60"/>
      <c r="C521" s="60"/>
      <c r="D521" s="61"/>
      <c r="E521" s="60"/>
    </row>
    <row r="522" spans="1:5" hidden="1" x14ac:dyDescent="0.35">
      <c r="A522" s="60"/>
      <c r="B522" s="60"/>
      <c r="C522" s="60"/>
      <c r="D522" s="61"/>
      <c r="E522" s="60"/>
    </row>
    <row r="523" spans="1:5" hidden="1" x14ac:dyDescent="0.35">
      <c r="A523" s="60"/>
      <c r="B523" s="60"/>
      <c r="C523" s="60"/>
      <c r="D523" s="61"/>
      <c r="E523" s="60"/>
    </row>
    <row r="524" spans="1:5" hidden="1" x14ac:dyDescent="0.35">
      <c r="A524" s="60"/>
      <c r="B524" s="60"/>
      <c r="C524" s="60"/>
      <c r="D524" s="61"/>
      <c r="E524" s="60"/>
    </row>
    <row r="525" spans="1:5" hidden="1" x14ac:dyDescent="0.35">
      <c r="A525" s="60"/>
      <c r="B525" s="60"/>
      <c r="C525" s="60"/>
      <c r="D525" s="61"/>
      <c r="E525" s="60"/>
    </row>
    <row r="526" spans="1:5" hidden="1" x14ac:dyDescent="0.35">
      <c r="A526" s="60"/>
      <c r="B526" s="60"/>
      <c r="C526" s="60"/>
      <c r="D526" s="61"/>
      <c r="E526" s="60"/>
    </row>
    <row r="527" spans="1:5" hidden="1" x14ac:dyDescent="0.35">
      <c r="A527" s="60"/>
      <c r="B527" s="60"/>
      <c r="C527" s="60"/>
      <c r="D527" s="61"/>
      <c r="E527" s="60"/>
    </row>
    <row r="528" spans="1:5" hidden="1" x14ac:dyDescent="0.35">
      <c r="A528" s="60"/>
      <c r="B528" s="60"/>
      <c r="C528" s="60"/>
      <c r="D528" s="61"/>
      <c r="E528" s="60"/>
    </row>
    <row r="529" spans="1:5" hidden="1" x14ac:dyDescent="0.35">
      <c r="A529" s="60"/>
      <c r="B529" s="60"/>
      <c r="C529" s="60"/>
      <c r="D529" s="61"/>
      <c r="E529" s="60"/>
    </row>
    <row r="530" spans="1:5" hidden="1" x14ac:dyDescent="0.35">
      <c r="A530" s="60"/>
      <c r="B530" s="60"/>
      <c r="C530" s="60"/>
      <c r="D530" s="61"/>
      <c r="E530" s="60"/>
    </row>
    <row r="531" spans="1:5" hidden="1" x14ac:dyDescent="0.35">
      <c r="A531" s="60"/>
      <c r="B531" s="60"/>
      <c r="C531" s="60"/>
      <c r="D531" s="61"/>
      <c r="E531" s="60"/>
    </row>
    <row r="532" spans="1:5" hidden="1" x14ac:dyDescent="0.35">
      <c r="A532" s="60"/>
      <c r="B532" s="60"/>
      <c r="C532" s="60"/>
      <c r="D532" s="61"/>
      <c r="E532" s="60"/>
    </row>
    <row r="533" spans="1:5" hidden="1" x14ac:dyDescent="0.35">
      <c r="A533" s="60"/>
      <c r="B533" s="60"/>
      <c r="C533" s="60"/>
      <c r="D533" s="61"/>
      <c r="E533" s="60"/>
    </row>
    <row r="534" spans="1:5" hidden="1" x14ac:dyDescent="0.35">
      <c r="A534" s="60"/>
      <c r="B534" s="60"/>
      <c r="C534" s="60"/>
      <c r="D534" s="61"/>
      <c r="E534" s="60"/>
    </row>
    <row r="535" spans="1:5" hidden="1" x14ac:dyDescent="0.35">
      <c r="A535" s="60"/>
      <c r="B535" s="60"/>
      <c r="C535" s="60"/>
      <c r="D535" s="61"/>
      <c r="E535" s="60"/>
    </row>
    <row r="536" spans="1:5" hidden="1" x14ac:dyDescent="0.35">
      <c r="A536" s="60"/>
      <c r="B536" s="60"/>
      <c r="C536" s="60"/>
      <c r="D536" s="61"/>
      <c r="E536" s="60"/>
    </row>
    <row r="537" spans="1:5" hidden="1" x14ac:dyDescent="0.35">
      <c r="A537" s="60"/>
      <c r="B537" s="60"/>
      <c r="C537" s="60"/>
      <c r="D537" s="61"/>
      <c r="E537" s="60"/>
    </row>
    <row r="538" spans="1:5" hidden="1" x14ac:dyDescent="0.35">
      <c r="A538" s="60"/>
      <c r="B538" s="60"/>
      <c r="C538" s="60"/>
      <c r="D538" s="61"/>
      <c r="E538" s="60"/>
    </row>
    <row r="539" spans="1:5" hidden="1" x14ac:dyDescent="0.35">
      <c r="A539" s="60"/>
      <c r="B539" s="60"/>
      <c r="C539" s="60"/>
      <c r="D539" s="61"/>
      <c r="E539" s="60"/>
    </row>
    <row r="540" spans="1:5" hidden="1" x14ac:dyDescent="0.35">
      <c r="A540" s="60"/>
      <c r="B540" s="60"/>
      <c r="C540" s="60"/>
      <c r="D540" s="61"/>
      <c r="E540" s="60"/>
    </row>
    <row r="541" spans="1:5" hidden="1" x14ac:dyDescent="0.35">
      <c r="A541" s="60"/>
      <c r="B541" s="60"/>
      <c r="C541" s="60"/>
      <c r="D541" s="61"/>
      <c r="E541" s="60"/>
    </row>
    <row r="542" spans="1:5" hidden="1" x14ac:dyDescent="0.35">
      <c r="A542" s="60"/>
      <c r="B542" s="60"/>
      <c r="C542" s="60"/>
      <c r="D542" s="61"/>
      <c r="E542" s="60"/>
    </row>
    <row r="543" spans="1:5" hidden="1" x14ac:dyDescent="0.35">
      <c r="A543" s="60"/>
      <c r="B543" s="60"/>
      <c r="C543" s="60"/>
      <c r="D543" s="61"/>
      <c r="E543" s="60"/>
    </row>
    <row r="544" spans="1:5" hidden="1" x14ac:dyDescent="0.35">
      <c r="A544" s="60"/>
      <c r="B544" s="60"/>
      <c r="C544" s="60"/>
      <c r="D544" s="61"/>
      <c r="E544" s="60"/>
    </row>
    <row r="545" spans="1:5" hidden="1" x14ac:dyDescent="0.35">
      <c r="A545" s="60"/>
      <c r="B545" s="60"/>
      <c r="C545" s="60"/>
      <c r="D545" s="61"/>
      <c r="E545" s="60"/>
    </row>
    <row r="546" spans="1:5" hidden="1" x14ac:dyDescent="0.35">
      <c r="A546" s="60"/>
      <c r="B546" s="60"/>
      <c r="C546" s="60"/>
      <c r="D546" s="61"/>
      <c r="E546" s="60"/>
    </row>
    <row r="547" spans="1:5" hidden="1" x14ac:dyDescent="0.35">
      <c r="A547" s="60"/>
      <c r="B547" s="60"/>
      <c r="C547" s="60"/>
      <c r="D547" s="61"/>
      <c r="E547" s="60"/>
    </row>
    <row r="548" spans="1:5" hidden="1" x14ac:dyDescent="0.35">
      <c r="A548" s="60"/>
      <c r="B548" s="60"/>
      <c r="C548" s="60"/>
      <c r="D548" s="61"/>
      <c r="E548" s="60"/>
    </row>
    <row r="549" spans="1:5" hidden="1" x14ac:dyDescent="0.35">
      <c r="A549" s="60"/>
      <c r="B549" s="60"/>
      <c r="C549" s="60"/>
      <c r="D549" s="61"/>
      <c r="E549" s="60"/>
    </row>
    <row r="550" spans="1:5" hidden="1" x14ac:dyDescent="0.35">
      <c r="A550" s="60"/>
      <c r="B550" s="60"/>
      <c r="C550" s="60"/>
      <c r="D550" s="61"/>
      <c r="E550" s="60"/>
    </row>
    <row r="551" spans="1:5" hidden="1" x14ac:dyDescent="0.35">
      <c r="A551" s="60"/>
      <c r="B551" s="60"/>
      <c r="C551" s="60"/>
      <c r="D551" s="61"/>
      <c r="E551" s="60"/>
    </row>
    <row r="552" spans="1:5" hidden="1" x14ac:dyDescent="0.35">
      <c r="A552" s="60"/>
      <c r="B552" s="60"/>
      <c r="C552" s="60"/>
      <c r="D552" s="61"/>
      <c r="E552" s="60"/>
    </row>
    <row r="553" spans="1:5" hidden="1" x14ac:dyDescent="0.35">
      <c r="A553" s="60"/>
      <c r="B553" s="60"/>
      <c r="C553" s="60"/>
      <c r="D553" s="61"/>
      <c r="E553" s="60"/>
    </row>
    <row r="554" spans="1:5" hidden="1" x14ac:dyDescent="0.35">
      <c r="A554" s="60"/>
      <c r="B554" s="60"/>
      <c r="C554" s="60"/>
      <c r="D554" s="61"/>
      <c r="E554" s="60"/>
    </row>
    <row r="555" spans="1:5" hidden="1" x14ac:dyDescent="0.35">
      <c r="A555" s="60"/>
      <c r="B555" s="60"/>
      <c r="C555" s="60"/>
      <c r="D555" s="61"/>
      <c r="E555" s="60"/>
    </row>
    <row r="556" spans="1:5" hidden="1" x14ac:dyDescent="0.35">
      <c r="A556" s="60"/>
      <c r="B556" s="60"/>
      <c r="C556" s="60"/>
      <c r="D556" s="61"/>
      <c r="E556" s="60"/>
    </row>
    <row r="557" spans="1:5" hidden="1" x14ac:dyDescent="0.35">
      <c r="A557" s="60"/>
      <c r="B557" s="60"/>
      <c r="C557" s="60"/>
      <c r="D557" s="61"/>
      <c r="E557" s="60"/>
    </row>
    <row r="558" spans="1:5" hidden="1" x14ac:dyDescent="0.35">
      <c r="A558" s="60"/>
      <c r="B558" s="60"/>
      <c r="C558" s="60"/>
      <c r="D558" s="61"/>
      <c r="E558" s="60"/>
    </row>
    <row r="559" spans="1:5" hidden="1" x14ac:dyDescent="0.35">
      <c r="A559" s="60"/>
      <c r="B559" s="60"/>
      <c r="C559" s="60"/>
      <c r="D559" s="61"/>
      <c r="E559" s="60"/>
    </row>
    <row r="560" spans="1:5" hidden="1" x14ac:dyDescent="0.35">
      <c r="A560" s="60"/>
      <c r="B560" s="60"/>
      <c r="C560" s="60"/>
      <c r="D560" s="61"/>
      <c r="E560" s="60"/>
    </row>
    <row r="561" spans="1:5" hidden="1" x14ac:dyDescent="0.35">
      <c r="A561" s="60"/>
      <c r="B561" s="60"/>
      <c r="C561" s="60"/>
      <c r="D561" s="61"/>
      <c r="E561" s="60"/>
    </row>
    <row r="562" spans="1:5" hidden="1" x14ac:dyDescent="0.35">
      <c r="A562" s="60"/>
      <c r="B562" s="60"/>
      <c r="C562" s="60"/>
      <c r="D562" s="61"/>
      <c r="E562" s="60"/>
    </row>
    <row r="563" spans="1:5" hidden="1" x14ac:dyDescent="0.35">
      <c r="A563" s="60"/>
      <c r="B563" s="60"/>
      <c r="C563" s="60"/>
      <c r="D563" s="61"/>
      <c r="E563" s="60"/>
    </row>
    <row r="564" spans="1:5" hidden="1" x14ac:dyDescent="0.35">
      <c r="A564" s="60"/>
      <c r="B564" s="60"/>
      <c r="C564" s="60"/>
      <c r="D564" s="61"/>
      <c r="E564" s="60"/>
    </row>
    <row r="565" spans="1:5" hidden="1" x14ac:dyDescent="0.35">
      <c r="A565" s="60"/>
      <c r="B565" s="60"/>
      <c r="C565" s="60"/>
      <c r="D565" s="61"/>
      <c r="E565" s="60"/>
    </row>
    <row r="566" spans="1:5" hidden="1" x14ac:dyDescent="0.35">
      <c r="A566" s="60"/>
      <c r="B566" s="60"/>
      <c r="C566" s="60"/>
      <c r="D566" s="61"/>
      <c r="E566" s="60"/>
    </row>
    <row r="567" spans="1:5" hidden="1" x14ac:dyDescent="0.35">
      <c r="A567" s="60"/>
      <c r="B567" s="60"/>
      <c r="C567" s="60"/>
      <c r="D567" s="61"/>
      <c r="E567" s="60"/>
    </row>
    <row r="568" spans="1:5" hidden="1" x14ac:dyDescent="0.35">
      <c r="A568" s="60"/>
      <c r="B568" s="60"/>
      <c r="C568" s="60"/>
      <c r="D568" s="61"/>
      <c r="E568" s="60"/>
    </row>
    <row r="569" spans="1:5" hidden="1" x14ac:dyDescent="0.35">
      <c r="A569" s="60"/>
      <c r="B569" s="60"/>
      <c r="C569" s="60"/>
      <c r="D569" s="61"/>
      <c r="E569" s="60"/>
    </row>
    <row r="570" spans="1:5" hidden="1" x14ac:dyDescent="0.35">
      <c r="A570" s="60"/>
      <c r="B570" s="60"/>
      <c r="C570" s="60"/>
      <c r="D570" s="61"/>
      <c r="E570" s="60"/>
    </row>
    <row r="571" spans="1:5" hidden="1" x14ac:dyDescent="0.35">
      <c r="A571" s="60"/>
      <c r="B571" s="60"/>
      <c r="C571" s="60"/>
      <c r="D571" s="61"/>
      <c r="E571" s="60"/>
    </row>
    <row r="572" spans="1:5" hidden="1" x14ac:dyDescent="0.35">
      <c r="A572" s="60"/>
      <c r="B572" s="60"/>
      <c r="C572" s="60"/>
      <c r="D572" s="61"/>
      <c r="E572" s="60"/>
    </row>
    <row r="573" spans="1:5" hidden="1" x14ac:dyDescent="0.35">
      <c r="A573" s="60"/>
      <c r="B573" s="60"/>
      <c r="C573" s="60"/>
      <c r="D573" s="61"/>
      <c r="E573" s="60"/>
    </row>
    <row r="574" spans="1:5" hidden="1" x14ac:dyDescent="0.35">
      <c r="A574" s="60"/>
      <c r="B574" s="60"/>
      <c r="C574" s="60"/>
      <c r="D574" s="61"/>
      <c r="E574" s="60"/>
    </row>
    <row r="575" spans="1:5" hidden="1" x14ac:dyDescent="0.35">
      <c r="A575" s="60"/>
      <c r="B575" s="60"/>
      <c r="C575" s="60"/>
      <c r="D575" s="61"/>
      <c r="E575" s="60"/>
    </row>
    <row r="576" spans="1:5" hidden="1" x14ac:dyDescent="0.35">
      <c r="A576" s="60"/>
      <c r="B576" s="60"/>
      <c r="C576" s="60"/>
      <c r="D576" s="61"/>
      <c r="E576" s="60"/>
    </row>
    <row r="577" spans="1:5" hidden="1" x14ac:dyDescent="0.35">
      <c r="A577" s="60"/>
      <c r="B577" s="60"/>
      <c r="C577" s="60"/>
      <c r="D577" s="61"/>
      <c r="E577" s="60"/>
    </row>
    <row r="578" spans="1:5" hidden="1" x14ac:dyDescent="0.35">
      <c r="A578" s="60"/>
      <c r="B578" s="60"/>
      <c r="C578" s="60"/>
      <c r="D578" s="61"/>
      <c r="E578" s="60"/>
    </row>
    <row r="579" spans="1:5" hidden="1" x14ac:dyDescent="0.35">
      <c r="A579" s="60"/>
      <c r="B579" s="60"/>
      <c r="C579" s="60"/>
      <c r="D579" s="61"/>
      <c r="E579" s="60"/>
    </row>
    <row r="580" spans="1:5" hidden="1" x14ac:dyDescent="0.35">
      <c r="A580" s="60"/>
      <c r="B580" s="60"/>
      <c r="C580" s="60"/>
      <c r="D580" s="61"/>
      <c r="E580" s="60"/>
    </row>
    <row r="581" spans="1:5" hidden="1" x14ac:dyDescent="0.35">
      <c r="A581" s="60"/>
      <c r="B581" s="60"/>
      <c r="C581" s="60"/>
      <c r="D581" s="61"/>
      <c r="E581" s="60"/>
    </row>
    <row r="582" spans="1:5" hidden="1" x14ac:dyDescent="0.35">
      <c r="A582" s="60"/>
      <c r="B582" s="60"/>
      <c r="C582" s="60"/>
      <c r="D582" s="61"/>
      <c r="E582" s="60"/>
    </row>
    <row r="583" spans="1:5" hidden="1" x14ac:dyDescent="0.35">
      <c r="A583" s="60"/>
      <c r="B583" s="60"/>
      <c r="C583" s="60"/>
      <c r="D583" s="61"/>
      <c r="E583" s="60"/>
    </row>
    <row r="584" spans="1:5" hidden="1" x14ac:dyDescent="0.35">
      <c r="A584" s="60"/>
      <c r="B584" s="60"/>
      <c r="C584" s="60"/>
      <c r="D584" s="61"/>
      <c r="E584" s="60"/>
    </row>
    <row r="585" spans="1:5" hidden="1" x14ac:dyDescent="0.35">
      <c r="A585" s="60"/>
      <c r="B585" s="60"/>
      <c r="C585" s="60"/>
      <c r="D585" s="61"/>
      <c r="E585" s="60"/>
    </row>
    <row r="586" spans="1:5" hidden="1" x14ac:dyDescent="0.35">
      <c r="A586" s="60"/>
      <c r="B586" s="60"/>
      <c r="C586" s="60"/>
      <c r="D586" s="61"/>
      <c r="E586" s="60"/>
    </row>
    <row r="587" spans="1:5" hidden="1" x14ac:dyDescent="0.35">
      <c r="A587" s="60"/>
      <c r="B587" s="60"/>
      <c r="C587" s="60"/>
      <c r="D587" s="61"/>
      <c r="E587" s="60"/>
    </row>
    <row r="588" spans="1:5" hidden="1" x14ac:dyDescent="0.35">
      <c r="A588" s="60"/>
      <c r="B588" s="60"/>
      <c r="C588" s="60"/>
      <c r="D588" s="61"/>
      <c r="E588" s="60"/>
    </row>
    <row r="589" spans="1:5" hidden="1" x14ac:dyDescent="0.35">
      <c r="A589" s="60"/>
      <c r="B589" s="60"/>
      <c r="C589" s="60"/>
      <c r="D589" s="61"/>
      <c r="E589" s="60"/>
    </row>
    <row r="590" spans="1:5" hidden="1" x14ac:dyDescent="0.35">
      <c r="A590" s="60"/>
      <c r="B590" s="60"/>
      <c r="C590" s="60"/>
      <c r="D590" s="61"/>
      <c r="E590" s="60"/>
    </row>
    <row r="591" spans="1:5" hidden="1" x14ac:dyDescent="0.35">
      <c r="A591" s="60"/>
      <c r="B591" s="60"/>
      <c r="C591" s="60"/>
      <c r="D591" s="61"/>
      <c r="E591" s="60"/>
    </row>
    <row r="592" spans="1:5" hidden="1" x14ac:dyDescent="0.35">
      <c r="A592" s="60"/>
      <c r="B592" s="60"/>
      <c r="C592" s="60"/>
      <c r="D592" s="61"/>
      <c r="E592" s="60"/>
    </row>
    <row r="593" spans="1:5" hidden="1" x14ac:dyDescent="0.35">
      <c r="A593" s="60"/>
      <c r="B593" s="60"/>
      <c r="C593" s="60"/>
      <c r="D593" s="61"/>
      <c r="E593" s="60"/>
    </row>
    <row r="594" spans="1:5" hidden="1" x14ac:dyDescent="0.35">
      <c r="A594" s="60"/>
      <c r="B594" s="60"/>
      <c r="C594" s="60"/>
      <c r="D594" s="61"/>
      <c r="E594" s="60"/>
    </row>
    <row r="595" spans="1:5" hidden="1" x14ac:dyDescent="0.35">
      <c r="A595" s="60"/>
      <c r="B595" s="60"/>
      <c r="C595" s="60"/>
      <c r="D595" s="61"/>
      <c r="E595" s="60"/>
    </row>
    <row r="596" spans="1:5" hidden="1" x14ac:dyDescent="0.35">
      <c r="A596" s="60"/>
      <c r="B596" s="60"/>
      <c r="C596" s="60"/>
      <c r="D596" s="61"/>
      <c r="E596" s="60"/>
    </row>
    <row r="597" spans="1:5" hidden="1" x14ac:dyDescent="0.35">
      <c r="A597" s="60"/>
      <c r="B597" s="60"/>
      <c r="C597" s="60"/>
      <c r="D597" s="61"/>
      <c r="E597" s="60"/>
    </row>
    <row r="598" spans="1:5" hidden="1" x14ac:dyDescent="0.35">
      <c r="A598" s="60"/>
      <c r="B598" s="60"/>
      <c r="C598" s="60"/>
      <c r="D598" s="61"/>
      <c r="E598" s="60"/>
    </row>
    <row r="599" spans="1:5" hidden="1" x14ac:dyDescent="0.35">
      <c r="A599" s="60"/>
      <c r="B599" s="60"/>
      <c r="C599" s="60"/>
      <c r="D599" s="61"/>
      <c r="E599" s="60"/>
    </row>
    <row r="600" spans="1:5" hidden="1" x14ac:dyDescent="0.35">
      <c r="A600" s="60"/>
      <c r="B600" s="60"/>
      <c r="C600" s="60"/>
      <c r="D600" s="61"/>
      <c r="E600" s="60"/>
    </row>
    <row r="601" spans="1:5" hidden="1" x14ac:dyDescent="0.35">
      <c r="A601" s="60"/>
      <c r="B601" s="60"/>
      <c r="C601" s="60"/>
      <c r="D601" s="61"/>
      <c r="E601" s="60"/>
    </row>
    <row r="602" spans="1:5" hidden="1" x14ac:dyDescent="0.35">
      <c r="A602" s="60"/>
      <c r="B602" s="60"/>
      <c r="C602" s="60"/>
      <c r="D602" s="61"/>
      <c r="E602" s="60"/>
    </row>
    <row r="603" spans="1:5" hidden="1" x14ac:dyDescent="0.35">
      <c r="A603" s="60"/>
      <c r="B603" s="60"/>
      <c r="C603" s="60"/>
      <c r="D603" s="61"/>
      <c r="E603" s="60"/>
    </row>
    <row r="604" spans="1:5" hidden="1" x14ac:dyDescent="0.35">
      <c r="A604" s="60"/>
      <c r="B604" s="60"/>
      <c r="C604" s="60"/>
      <c r="D604" s="61"/>
      <c r="E604" s="60"/>
    </row>
    <row r="605" spans="1:5" hidden="1" x14ac:dyDescent="0.35">
      <c r="A605" s="60"/>
      <c r="B605" s="60"/>
      <c r="C605" s="60"/>
      <c r="D605" s="61"/>
      <c r="E605" s="60"/>
    </row>
    <row r="606" spans="1:5" hidden="1" x14ac:dyDescent="0.35">
      <c r="A606" s="60"/>
      <c r="B606" s="60"/>
      <c r="C606" s="60"/>
      <c r="D606" s="61"/>
      <c r="E606" s="60"/>
    </row>
    <row r="607" spans="1:5" hidden="1" x14ac:dyDescent="0.35">
      <c r="A607" s="60"/>
      <c r="B607" s="60"/>
      <c r="C607" s="60"/>
      <c r="D607" s="61"/>
      <c r="E607" s="60"/>
    </row>
    <row r="608" spans="1:5" hidden="1" x14ac:dyDescent="0.35">
      <c r="A608" s="60"/>
      <c r="B608" s="60"/>
      <c r="C608" s="60"/>
      <c r="D608" s="61"/>
      <c r="E608" s="60"/>
    </row>
    <row r="609" spans="1:5" hidden="1" x14ac:dyDescent="0.35">
      <c r="A609" s="60"/>
      <c r="B609" s="60"/>
      <c r="C609" s="60"/>
      <c r="D609" s="61"/>
      <c r="E609" s="60"/>
    </row>
    <row r="610" spans="1:5" hidden="1" x14ac:dyDescent="0.35">
      <c r="A610" s="60"/>
      <c r="B610" s="60"/>
      <c r="C610" s="60"/>
      <c r="D610" s="61"/>
      <c r="E610" s="60"/>
    </row>
    <row r="611" spans="1:5" hidden="1" x14ac:dyDescent="0.35">
      <c r="A611" s="60"/>
      <c r="B611" s="60"/>
      <c r="C611" s="60"/>
      <c r="D611" s="61"/>
      <c r="E611" s="60"/>
    </row>
    <row r="612" spans="1:5" hidden="1" x14ac:dyDescent="0.35">
      <c r="A612" s="60"/>
      <c r="B612" s="60"/>
      <c r="C612" s="60"/>
      <c r="D612" s="61"/>
      <c r="E612" s="60"/>
    </row>
    <row r="613" spans="1:5" hidden="1" x14ac:dyDescent="0.35">
      <c r="A613" s="60"/>
      <c r="B613" s="60"/>
      <c r="C613" s="60"/>
      <c r="D613" s="61"/>
      <c r="E613" s="60"/>
    </row>
    <row r="614" spans="1:5" hidden="1" x14ac:dyDescent="0.35">
      <c r="A614" s="60"/>
      <c r="B614" s="60"/>
      <c r="C614" s="60"/>
      <c r="D614" s="61"/>
      <c r="E614" s="60"/>
    </row>
    <row r="615" spans="1:5" hidden="1" x14ac:dyDescent="0.35">
      <c r="A615" s="60"/>
      <c r="B615" s="60"/>
      <c r="C615" s="60"/>
      <c r="D615" s="61"/>
      <c r="E615" s="60"/>
    </row>
    <row r="616" spans="1:5" hidden="1" x14ac:dyDescent="0.35">
      <c r="A616" s="60"/>
      <c r="B616" s="60"/>
      <c r="C616" s="60"/>
      <c r="D616" s="61"/>
      <c r="E616" s="60"/>
    </row>
    <row r="617" spans="1:5" hidden="1" x14ac:dyDescent="0.35">
      <c r="A617" s="60"/>
      <c r="B617" s="60"/>
      <c r="C617" s="60"/>
      <c r="D617" s="61"/>
      <c r="E617" s="60"/>
    </row>
    <row r="618" spans="1:5" hidden="1" x14ac:dyDescent="0.35">
      <c r="A618" s="60"/>
      <c r="B618" s="60"/>
      <c r="C618" s="60"/>
      <c r="D618" s="61"/>
      <c r="E618" s="60"/>
    </row>
    <row r="619" spans="1:5" hidden="1" x14ac:dyDescent="0.35">
      <c r="A619" s="60"/>
      <c r="B619" s="60"/>
      <c r="C619" s="60"/>
      <c r="D619" s="61"/>
      <c r="E619" s="60"/>
    </row>
    <row r="620" spans="1:5" hidden="1" x14ac:dyDescent="0.35">
      <c r="A620" s="60"/>
      <c r="B620" s="60"/>
      <c r="C620" s="60"/>
      <c r="D620" s="61"/>
      <c r="E620" s="60"/>
    </row>
    <row r="621" spans="1:5" hidden="1" x14ac:dyDescent="0.35">
      <c r="A621" s="60"/>
      <c r="B621" s="60"/>
      <c r="C621" s="60"/>
      <c r="D621" s="61"/>
      <c r="E621" s="60"/>
    </row>
    <row r="622" spans="1:5" hidden="1" x14ac:dyDescent="0.35">
      <c r="A622" s="60"/>
      <c r="B622" s="60"/>
      <c r="C622" s="60"/>
      <c r="D622" s="61"/>
      <c r="E622" s="60"/>
    </row>
    <row r="623" spans="1:5" hidden="1" x14ac:dyDescent="0.35">
      <c r="A623" s="60"/>
      <c r="B623" s="60"/>
      <c r="C623" s="60"/>
      <c r="D623" s="61"/>
      <c r="E623" s="60"/>
    </row>
    <row r="624" spans="1:5" hidden="1" x14ac:dyDescent="0.35">
      <c r="A624" s="60"/>
      <c r="B624" s="60"/>
      <c r="C624" s="60"/>
      <c r="D624" s="61"/>
      <c r="E624" s="60"/>
    </row>
    <row r="625" spans="1:5" hidden="1" x14ac:dyDescent="0.35">
      <c r="A625" s="60"/>
      <c r="B625" s="60"/>
      <c r="C625" s="60"/>
      <c r="D625" s="61"/>
      <c r="E625" s="60"/>
    </row>
    <row r="626" spans="1:5" hidden="1" x14ac:dyDescent="0.35">
      <c r="A626" s="60"/>
      <c r="B626" s="60"/>
      <c r="C626" s="60"/>
      <c r="D626" s="61"/>
      <c r="E626" s="60"/>
    </row>
    <row r="627" spans="1:5" hidden="1" x14ac:dyDescent="0.35">
      <c r="A627" s="60"/>
      <c r="B627" s="60"/>
      <c r="C627" s="60"/>
      <c r="D627" s="61"/>
      <c r="E627" s="60"/>
    </row>
    <row r="628" spans="1:5" hidden="1" x14ac:dyDescent="0.35">
      <c r="A628" s="60"/>
      <c r="B628" s="60"/>
      <c r="C628" s="60"/>
      <c r="D628" s="61"/>
      <c r="E628" s="60"/>
    </row>
    <row r="629" spans="1:5" hidden="1" x14ac:dyDescent="0.35">
      <c r="A629" s="60"/>
      <c r="B629" s="60"/>
      <c r="C629" s="60"/>
      <c r="D629" s="61"/>
      <c r="E629" s="60"/>
    </row>
    <row r="630" spans="1:5" hidden="1" x14ac:dyDescent="0.35">
      <c r="A630" s="60"/>
      <c r="B630" s="60"/>
      <c r="C630" s="60"/>
      <c r="D630" s="61"/>
      <c r="E630" s="60"/>
    </row>
    <row r="631" spans="1:5" hidden="1" x14ac:dyDescent="0.35">
      <c r="A631" s="60"/>
      <c r="B631" s="60"/>
      <c r="C631" s="60"/>
      <c r="D631" s="61"/>
      <c r="E631" s="60"/>
    </row>
    <row r="632" spans="1:5" hidden="1" x14ac:dyDescent="0.35">
      <c r="A632" s="60"/>
      <c r="B632" s="60"/>
      <c r="C632" s="60"/>
      <c r="D632" s="61"/>
      <c r="E632" s="60"/>
    </row>
    <row r="633" spans="1:5" hidden="1" x14ac:dyDescent="0.35">
      <c r="A633" s="60"/>
      <c r="B633" s="60"/>
      <c r="C633" s="60"/>
      <c r="D633" s="61"/>
      <c r="E633" s="60"/>
    </row>
    <row r="634" spans="1:5" hidden="1" x14ac:dyDescent="0.35">
      <c r="A634" s="60"/>
      <c r="B634" s="60"/>
      <c r="C634" s="60"/>
      <c r="D634" s="61"/>
      <c r="E634" s="60"/>
    </row>
    <row r="635" spans="1:5" hidden="1" x14ac:dyDescent="0.35">
      <c r="A635" s="60"/>
      <c r="B635" s="60"/>
      <c r="C635" s="60"/>
      <c r="D635" s="61"/>
      <c r="E635" s="60"/>
    </row>
    <row r="636" spans="1:5" hidden="1" x14ac:dyDescent="0.35">
      <c r="A636" s="60"/>
      <c r="B636" s="60"/>
      <c r="C636" s="60"/>
      <c r="D636" s="61"/>
      <c r="E636" s="60"/>
    </row>
    <row r="637" spans="1:5" hidden="1" x14ac:dyDescent="0.35">
      <c r="A637" s="60"/>
      <c r="B637" s="60"/>
      <c r="C637" s="60"/>
      <c r="D637" s="61"/>
      <c r="E637" s="60"/>
    </row>
    <row r="638" spans="1:5" hidden="1" x14ac:dyDescent="0.35">
      <c r="A638" s="60"/>
      <c r="B638" s="60"/>
      <c r="C638" s="60"/>
      <c r="D638" s="61"/>
      <c r="E638" s="60"/>
    </row>
    <row r="639" spans="1:5" hidden="1" x14ac:dyDescent="0.35">
      <c r="A639" s="60"/>
      <c r="B639" s="60"/>
      <c r="C639" s="60"/>
      <c r="D639" s="61"/>
      <c r="E639" s="60"/>
    </row>
    <row r="640" spans="1:5" hidden="1" x14ac:dyDescent="0.35">
      <c r="A640" s="60"/>
      <c r="B640" s="60"/>
      <c r="C640" s="60"/>
      <c r="D640" s="61"/>
      <c r="E640" s="60"/>
    </row>
    <row r="641" spans="1:5" hidden="1" x14ac:dyDescent="0.35">
      <c r="A641" s="60"/>
      <c r="B641" s="60"/>
      <c r="C641" s="60"/>
      <c r="D641" s="61"/>
      <c r="E641" s="60"/>
    </row>
    <row r="642" spans="1:5" hidden="1" x14ac:dyDescent="0.35">
      <c r="A642" s="60"/>
      <c r="B642" s="60"/>
      <c r="C642" s="60"/>
      <c r="D642" s="61"/>
      <c r="E642" s="60"/>
    </row>
    <row r="643" spans="1:5" hidden="1" x14ac:dyDescent="0.35">
      <c r="A643" s="60"/>
      <c r="B643" s="60"/>
      <c r="C643" s="60"/>
      <c r="D643" s="61"/>
      <c r="E643" s="60"/>
    </row>
    <row r="644" spans="1:5" hidden="1" x14ac:dyDescent="0.35">
      <c r="A644" s="60"/>
      <c r="B644" s="60"/>
      <c r="C644" s="60"/>
      <c r="D644" s="61"/>
      <c r="E644" s="60"/>
    </row>
    <row r="645" spans="1:5" hidden="1" x14ac:dyDescent="0.35">
      <c r="A645" s="60"/>
      <c r="B645" s="60"/>
      <c r="C645" s="60"/>
      <c r="D645" s="61"/>
      <c r="E645" s="60"/>
    </row>
    <row r="646" spans="1:5" hidden="1" x14ac:dyDescent="0.35">
      <c r="A646" s="60"/>
      <c r="B646" s="60"/>
      <c r="C646" s="60"/>
      <c r="D646" s="61"/>
      <c r="E646" s="60"/>
    </row>
    <row r="647" spans="1:5" hidden="1" x14ac:dyDescent="0.35">
      <c r="A647" s="60"/>
      <c r="B647" s="60"/>
      <c r="C647" s="60"/>
      <c r="D647" s="61"/>
      <c r="E647" s="60"/>
    </row>
    <row r="648" spans="1:5" hidden="1" x14ac:dyDescent="0.35">
      <c r="A648" s="60"/>
      <c r="B648" s="60"/>
      <c r="C648" s="60"/>
      <c r="D648" s="61"/>
      <c r="E648" s="60"/>
    </row>
    <row r="649" spans="1:5" hidden="1" x14ac:dyDescent="0.35">
      <c r="A649" s="60"/>
      <c r="B649" s="60"/>
      <c r="C649" s="60"/>
      <c r="D649" s="61"/>
      <c r="E649" s="60"/>
    </row>
    <row r="650" spans="1:5" hidden="1" x14ac:dyDescent="0.35">
      <c r="A650" s="60"/>
      <c r="B650" s="60"/>
      <c r="C650" s="60"/>
      <c r="D650" s="61"/>
      <c r="E650" s="60"/>
    </row>
    <row r="651" spans="1:5" hidden="1" x14ac:dyDescent="0.35">
      <c r="A651" s="60"/>
      <c r="B651" s="60"/>
      <c r="C651" s="60"/>
      <c r="D651" s="61"/>
      <c r="E651" s="60"/>
    </row>
    <row r="652" spans="1:5" hidden="1" x14ac:dyDescent="0.35">
      <c r="A652" s="60"/>
      <c r="B652" s="60"/>
      <c r="C652" s="60"/>
      <c r="D652" s="61"/>
      <c r="E652" s="60"/>
    </row>
    <row r="653" spans="1:5" hidden="1" x14ac:dyDescent="0.35">
      <c r="A653" s="60"/>
      <c r="B653" s="60"/>
      <c r="C653" s="60"/>
      <c r="D653" s="61"/>
      <c r="E653" s="60"/>
    </row>
    <row r="654" spans="1:5" hidden="1" x14ac:dyDescent="0.35">
      <c r="A654" s="60"/>
      <c r="B654" s="60"/>
      <c r="C654" s="60"/>
      <c r="D654" s="61"/>
      <c r="E654" s="60"/>
    </row>
    <row r="655" spans="1:5" hidden="1" x14ac:dyDescent="0.35">
      <c r="A655" s="60"/>
      <c r="B655" s="60"/>
      <c r="C655" s="60"/>
      <c r="D655" s="61"/>
      <c r="E655" s="60"/>
    </row>
    <row r="656" spans="1:5" hidden="1" x14ac:dyDescent="0.35">
      <c r="A656" s="60"/>
      <c r="B656" s="60"/>
      <c r="C656" s="60"/>
      <c r="D656" s="61"/>
      <c r="E656" s="60"/>
    </row>
    <row r="657" spans="1:5" hidden="1" x14ac:dyDescent="0.35">
      <c r="A657" s="60"/>
      <c r="B657" s="60"/>
      <c r="C657" s="60"/>
      <c r="D657" s="61"/>
      <c r="E657" s="60"/>
    </row>
    <row r="658" spans="1:5" hidden="1" x14ac:dyDescent="0.35">
      <c r="A658" s="60"/>
      <c r="B658" s="60"/>
      <c r="C658" s="60"/>
      <c r="D658" s="61"/>
      <c r="E658" s="60"/>
    </row>
    <row r="659" spans="1:5" hidden="1" x14ac:dyDescent="0.35">
      <c r="A659" s="60"/>
      <c r="B659" s="60"/>
      <c r="C659" s="60"/>
      <c r="D659" s="61"/>
      <c r="E659" s="60"/>
    </row>
    <row r="660" spans="1:5" hidden="1" x14ac:dyDescent="0.35">
      <c r="A660" s="60"/>
      <c r="B660" s="60"/>
      <c r="C660" s="60"/>
      <c r="D660" s="61"/>
      <c r="E660" s="60"/>
    </row>
    <row r="661" spans="1:5" hidden="1" x14ac:dyDescent="0.35">
      <c r="A661" s="60"/>
      <c r="B661" s="60"/>
      <c r="C661" s="60"/>
      <c r="D661" s="61"/>
      <c r="E661" s="60"/>
    </row>
    <row r="662" spans="1:5" hidden="1" x14ac:dyDescent="0.35">
      <c r="A662" s="60"/>
      <c r="B662" s="60"/>
      <c r="C662" s="60"/>
      <c r="D662" s="61"/>
      <c r="E662" s="60"/>
    </row>
    <row r="663" spans="1:5" hidden="1" x14ac:dyDescent="0.35">
      <c r="A663" s="60"/>
      <c r="B663" s="60"/>
      <c r="C663" s="60"/>
      <c r="D663" s="61"/>
      <c r="E663" s="60"/>
    </row>
    <row r="664" spans="1:5" hidden="1" x14ac:dyDescent="0.35">
      <c r="A664" s="60"/>
      <c r="B664" s="60"/>
      <c r="C664" s="60"/>
      <c r="D664" s="61"/>
      <c r="E664" s="60"/>
    </row>
    <row r="665" spans="1:5" hidden="1" x14ac:dyDescent="0.35">
      <c r="A665" s="60"/>
      <c r="B665" s="60"/>
      <c r="C665" s="60"/>
      <c r="D665" s="61"/>
      <c r="E665" s="60"/>
    </row>
    <row r="666" spans="1:5" hidden="1" x14ac:dyDescent="0.35">
      <c r="A666" s="60"/>
      <c r="B666" s="60"/>
      <c r="C666" s="60"/>
      <c r="D666" s="61"/>
      <c r="E666" s="60"/>
    </row>
    <row r="667" spans="1:5" hidden="1" x14ac:dyDescent="0.35">
      <c r="A667" s="60"/>
      <c r="B667" s="60"/>
      <c r="C667" s="60"/>
      <c r="D667" s="61"/>
      <c r="E667" s="60"/>
    </row>
    <row r="668" spans="1:5" hidden="1" x14ac:dyDescent="0.35">
      <c r="A668" s="60"/>
      <c r="B668" s="60"/>
      <c r="C668" s="60"/>
      <c r="D668" s="61"/>
      <c r="E668" s="60"/>
    </row>
    <row r="669" spans="1:5" hidden="1" x14ac:dyDescent="0.35">
      <c r="A669" s="60"/>
      <c r="B669" s="60"/>
      <c r="C669" s="60"/>
      <c r="D669" s="61"/>
      <c r="E669" s="60"/>
    </row>
    <row r="670" spans="1:5" hidden="1" x14ac:dyDescent="0.35">
      <c r="A670" s="60"/>
      <c r="B670" s="60"/>
      <c r="C670" s="60"/>
      <c r="D670" s="61"/>
      <c r="E670" s="60"/>
    </row>
    <row r="671" spans="1:5" hidden="1" x14ac:dyDescent="0.35">
      <c r="A671" s="60"/>
      <c r="B671" s="60"/>
      <c r="C671" s="60"/>
      <c r="D671" s="61"/>
      <c r="E671" s="60"/>
    </row>
    <row r="672" spans="1:5" hidden="1" x14ac:dyDescent="0.35">
      <c r="A672" s="60"/>
      <c r="B672" s="60"/>
      <c r="C672" s="60"/>
      <c r="D672" s="61"/>
      <c r="E672" s="60"/>
    </row>
    <row r="673" spans="1:5" hidden="1" x14ac:dyDescent="0.35">
      <c r="A673" s="60"/>
      <c r="B673" s="60"/>
      <c r="C673" s="60"/>
      <c r="D673" s="61"/>
      <c r="E673" s="60"/>
    </row>
    <row r="674" spans="1:5" hidden="1" x14ac:dyDescent="0.35">
      <c r="A674" s="60"/>
      <c r="B674" s="60"/>
      <c r="C674" s="60"/>
      <c r="D674" s="61"/>
      <c r="E674" s="60"/>
    </row>
    <row r="675" spans="1:5" hidden="1" x14ac:dyDescent="0.35">
      <c r="A675" s="60"/>
      <c r="B675" s="60"/>
      <c r="C675" s="60"/>
      <c r="D675" s="61"/>
      <c r="E675" s="60"/>
    </row>
    <row r="676" spans="1:5" hidden="1" x14ac:dyDescent="0.35">
      <c r="A676" s="60"/>
      <c r="B676" s="60"/>
      <c r="C676" s="60"/>
      <c r="D676" s="61"/>
      <c r="E676" s="60"/>
    </row>
    <row r="677" spans="1:5" hidden="1" x14ac:dyDescent="0.35">
      <c r="A677" s="60"/>
      <c r="B677" s="60"/>
      <c r="C677" s="60"/>
      <c r="D677" s="61"/>
      <c r="E677" s="60"/>
    </row>
    <row r="678" spans="1:5" hidden="1" x14ac:dyDescent="0.35">
      <c r="A678" s="60"/>
      <c r="B678" s="60"/>
      <c r="C678" s="60"/>
      <c r="D678" s="61"/>
      <c r="E678" s="60"/>
    </row>
    <row r="679" spans="1:5" hidden="1" x14ac:dyDescent="0.35">
      <c r="A679" s="60"/>
      <c r="B679" s="60"/>
      <c r="C679" s="60"/>
      <c r="D679" s="61"/>
      <c r="E679" s="60"/>
    </row>
    <row r="680" spans="1:5" hidden="1" x14ac:dyDescent="0.35">
      <c r="A680" s="60"/>
      <c r="B680" s="60"/>
      <c r="C680" s="60"/>
      <c r="D680" s="61"/>
      <c r="E680" s="60"/>
    </row>
    <row r="681" spans="1:5" hidden="1" x14ac:dyDescent="0.35">
      <c r="A681" s="60"/>
      <c r="B681" s="60"/>
      <c r="C681" s="60"/>
      <c r="D681" s="61"/>
      <c r="E681" s="60"/>
    </row>
    <row r="682" spans="1:5" hidden="1" x14ac:dyDescent="0.35">
      <c r="A682" s="60"/>
      <c r="B682" s="60"/>
      <c r="C682" s="60"/>
      <c r="D682" s="61"/>
      <c r="E682" s="60"/>
    </row>
    <row r="683" spans="1:5" hidden="1" x14ac:dyDescent="0.35">
      <c r="A683" s="60"/>
      <c r="B683" s="60"/>
      <c r="C683" s="60"/>
      <c r="D683" s="61"/>
      <c r="E683" s="60"/>
    </row>
    <row r="684" spans="1:5" hidden="1" x14ac:dyDescent="0.35">
      <c r="A684" s="60"/>
      <c r="B684" s="60"/>
      <c r="C684" s="60"/>
      <c r="D684" s="61"/>
      <c r="E684" s="60"/>
    </row>
    <row r="685" spans="1:5" hidden="1" x14ac:dyDescent="0.35">
      <c r="A685" s="60"/>
      <c r="B685" s="60"/>
      <c r="C685" s="60"/>
      <c r="D685" s="61"/>
      <c r="E685" s="60"/>
    </row>
    <row r="686" spans="1:5" hidden="1" x14ac:dyDescent="0.35">
      <c r="A686" s="60"/>
      <c r="B686" s="60"/>
      <c r="C686" s="60"/>
      <c r="D686" s="61"/>
      <c r="E686" s="60"/>
    </row>
    <row r="687" spans="1:5" hidden="1" x14ac:dyDescent="0.35">
      <c r="A687" s="60"/>
      <c r="B687" s="60"/>
      <c r="C687" s="60"/>
      <c r="D687" s="61"/>
      <c r="E687" s="60"/>
    </row>
    <row r="688" spans="1:5" hidden="1" x14ac:dyDescent="0.35">
      <c r="A688" s="60"/>
      <c r="B688" s="60"/>
      <c r="C688" s="60"/>
      <c r="D688" s="61"/>
      <c r="E688" s="60"/>
    </row>
    <row r="689" spans="1:5" hidden="1" x14ac:dyDescent="0.35">
      <c r="A689" s="60"/>
      <c r="B689" s="60"/>
      <c r="C689" s="60"/>
      <c r="D689" s="61"/>
      <c r="E689" s="60"/>
    </row>
    <row r="690" spans="1:5" hidden="1" x14ac:dyDescent="0.35">
      <c r="A690" s="60"/>
      <c r="B690" s="60"/>
      <c r="C690" s="60"/>
      <c r="D690" s="61"/>
      <c r="E690" s="60"/>
    </row>
    <row r="691" spans="1:5" hidden="1" x14ac:dyDescent="0.35">
      <c r="A691" s="60"/>
      <c r="B691" s="60"/>
      <c r="C691" s="60"/>
      <c r="D691" s="61"/>
      <c r="E691" s="60"/>
    </row>
    <row r="692" spans="1:5" hidden="1" x14ac:dyDescent="0.35">
      <c r="A692" s="60"/>
      <c r="B692" s="60"/>
      <c r="C692" s="60"/>
      <c r="D692" s="61"/>
      <c r="E692" s="60"/>
    </row>
    <row r="693" spans="1:5" hidden="1" x14ac:dyDescent="0.35">
      <c r="A693" s="60"/>
      <c r="B693" s="60"/>
      <c r="C693" s="60"/>
      <c r="D693" s="61"/>
      <c r="E693" s="60"/>
    </row>
    <row r="694" spans="1:5" hidden="1" x14ac:dyDescent="0.35">
      <c r="A694" s="60"/>
      <c r="B694" s="60"/>
      <c r="C694" s="60"/>
      <c r="D694" s="61"/>
      <c r="E694" s="60"/>
    </row>
    <row r="695" spans="1:5" hidden="1" x14ac:dyDescent="0.35">
      <c r="A695" s="60"/>
      <c r="B695" s="60"/>
      <c r="C695" s="60"/>
      <c r="D695" s="61"/>
      <c r="E695" s="60"/>
    </row>
    <row r="696" spans="1:5" hidden="1" x14ac:dyDescent="0.35">
      <c r="A696" s="60"/>
      <c r="B696" s="60"/>
      <c r="C696" s="60"/>
      <c r="D696" s="61"/>
      <c r="E696" s="60"/>
    </row>
    <row r="697" spans="1:5" hidden="1" x14ac:dyDescent="0.35">
      <c r="A697" s="60"/>
      <c r="B697" s="60"/>
      <c r="C697" s="60"/>
      <c r="D697" s="61"/>
      <c r="E697" s="60"/>
    </row>
    <row r="698" spans="1:5" hidden="1" x14ac:dyDescent="0.35">
      <c r="A698" s="60"/>
      <c r="B698" s="60"/>
      <c r="C698" s="60"/>
      <c r="D698" s="61"/>
      <c r="E698" s="60"/>
    </row>
    <row r="699" spans="1:5" hidden="1" x14ac:dyDescent="0.35">
      <c r="A699" s="60"/>
      <c r="B699" s="60"/>
      <c r="C699" s="60"/>
      <c r="D699" s="61"/>
      <c r="E699" s="60"/>
    </row>
    <row r="700" spans="1:5" hidden="1" x14ac:dyDescent="0.35">
      <c r="A700" s="60"/>
      <c r="B700" s="60"/>
      <c r="C700" s="60"/>
      <c r="D700" s="61"/>
      <c r="E700" s="60"/>
    </row>
    <row r="701" spans="1:5" hidden="1" x14ac:dyDescent="0.35">
      <c r="A701" s="60"/>
      <c r="B701" s="60"/>
      <c r="C701" s="60"/>
      <c r="D701" s="61"/>
      <c r="E701" s="60"/>
    </row>
    <row r="702" spans="1:5" hidden="1" x14ac:dyDescent="0.35">
      <c r="A702" s="60"/>
      <c r="B702" s="60"/>
      <c r="C702" s="60"/>
      <c r="D702" s="61"/>
      <c r="E702" s="60"/>
    </row>
    <row r="703" spans="1:5" hidden="1" x14ac:dyDescent="0.35">
      <c r="A703" s="60"/>
      <c r="B703" s="60"/>
      <c r="C703" s="60"/>
      <c r="D703" s="61"/>
      <c r="E703" s="60"/>
    </row>
    <row r="704" spans="1:5" hidden="1" x14ac:dyDescent="0.35">
      <c r="A704" s="60"/>
      <c r="B704" s="60"/>
      <c r="C704" s="60"/>
      <c r="D704" s="61"/>
      <c r="E704" s="60"/>
    </row>
    <row r="705" spans="1:5" hidden="1" x14ac:dyDescent="0.35">
      <c r="A705" s="60"/>
      <c r="B705" s="60"/>
      <c r="C705" s="60"/>
      <c r="D705" s="61"/>
      <c r="E705" s="60"/>
    </row>
    <row r="706" spans="1:5" hidden="1" x14ac:dyDescent="0.35">
      <c r="A706" s="60"/>
      <c r="B706" s="60"/>
      <c r="C706" s="60"/>
      <c r="D706" s="61"/>
      <c r="E706" s="60"/>
    </row>
    <row r="707" spans="1:5" hidden="1" x14ac:dyDescent="0.35">
      <c r="A707" s="60"/>
      <c r="B707" s="60"/>
      <c r="C707" s="60"/>
      <c r="D707" s="61"/>
      <c r="E707" s="60"/>
    </row>
    <row r="708" spans="1:5" hidden="1" x14ac:dyDescent="0.35">
      <c r="A708" s="60"/>
      <c r="B708" s="60"/>
      <c r="C708" s="60"/>
      <c r="D708" s="61"/>
      <c r="E708" s="60"/>
    </row>
  </sheetData>
  <mergeCells count="162">
    <mergeCell ref="B198:C198"/>
    <mergeCell ref="A199:C199"/>
    <mergeCell ref="A202:D202"/>
    <mergeCell ref="A203:C203"/>
    <mergeCell ref="B204:C204"/>
    <mergeCell ref="B205:C205"/>
    <mergeCell ref="B192:C192"/>
    <mergeCell ref="B193:C193"/>
    <mergeCell ref="B194:C194"/>
    <mergeCell ref="B195:C195"/>
    <mergeCell ref="B196:C196"/>
    <mergeCell ref="A197:C197"/>
    <mergeCell ref="A185:D185"/>
    <mergeCell ref="A186:D186"/>
    <mergeCell ref="A187:D187"/>
    <mergeCell ref="A189:D189"/>
    <mergeCell ref="A190:D190"/>
    <mergeCell ref="B191:C191"/>
    <mergeCell ref="B179:C179"/>
    <mergeCell ref="A180:C180"/>
    <mergeCell ref="A181:D181"/>
    <mergeCell ref="A182:D182"/>
    <mergeCell ref="A183:D183"/>
    <mergeCell ref="A184:D184"/>
    <mergeCell ref="B173:C173"/>
    <mergeCell ref="B174:C174"/>
    <mergeCell ref="B175:C175"/>
    <mergeCell ref="B176:C176"/>
    <mergeCell ref="B177:C177"/>
    <mergeCell ref="B178:C178"/>
    <mergeCell ref="B165:C165"/>
    <mergeCell ref="A166:C166"/>
    <mergeCell ref="A167:D167"/>
    <mergeCell ref="A168:D168"/>
    <mergeCell ref="A169:D169"/>
    <mergeCell ref="A171:D171"/>
    <mergeCell ref="A156:B156"/>
    <mergeCell ref="A159:D159"/>
    <mergeCell ref="B161:C161"/>
    <mergeCell ref="B162:C162"/>
    <mergeCell ref="B163:C163"/>
    <mergeCell ref="B164:C164"/>
    <mergeCell ref="B147:C147"/>
    <mergeCell ref="A148:C148"/>
    <mergeCell ref="A151:D151"/>
    <mergeCell ref="B153:C153"/>
    <mergeCell ref="B154:C154"/>
    <mergeCell ref="B155:C155"/>
    <mergeCell ref="A141:D141"/>
    <mergeCell ref="A142:D142"/>
    <mergeCell ref="A143:D143"/>
    <mergeCell ref="A144:D144"/>
    <mergeCell ref="A145:D145"/>
    <mergeCell ref="B146:C146"/>
    <mergeCell ref="B134:C134"/>
    <mergeCell ref="A135:C135"/>
    <mergeCell ref="A137:D137"/>
    <mergeCell ref="A138:D138"/>
    <mergeCell ref="A139:D139"/>
    <mergeCell ref="A140:D140"/>
    <mergeCell ref="B128:C128"/>
    <mergeCell ref="B129:C129"/>
    <mergeCell ref="B130:C130"/>
    <mergeCell ref="B131:C131"/>
    <mergeCell ref="B132:C132"/>
    <mergeCell ref="B133:C133"/>
    <mergeCell ref="A111:D114"/>
    <mergeCell ref="A115:D118"/>
    <mergeCell ref="A119:D121"/>
    <mergeCell ref="A122:D122"/>
    <mergeCell ref="A124:D124"/>
    <mergeCell ref="A126:D126"/>
    <mergeCell ref="B102:C102"/>
    <mergeCell ref="B103:C103"/>
    <mergeCell ref="B104:C104"/>
    <mergeCell ref="A105:C105"/>
    <mergeCell ref="A107:D109"/>
    <mergeCell ref="A110:D110"/>
    <mergeCell ref="A93:C93"/>
    <mergeCell ref="A96:D96"/>
    <mergeCell ref="B98:C98"/>
    <mergeCell ref="B99:C99"/>
    <mergeCell ref="B100:C100"/>
    <mergeCell ref="B101:C101"/>
    <mergeCell ref="A84:D84"/>
    <mergeCell ref="A85:D85"/>
    <mergeCell ref="B89:C89"/>
    <mergeCell ref="B90:C90"/>
    <mergeCell ref="B91:C91"/>
    <mergeCell ref="B92:C92"/>
    <mergeCell ref="B76:C76"/>
    <mergeCell ref="B77:C77"/>
    <mergeCell ref="B78:C78"/>
    <mergeCell ref="B79:C79"/>
    <mergeCell ref="A80:B80"/>
    <mergeCell ref="A82:D83"/>
    <mergeCell ref="A67:D67"/>
    <mergeCell ref="A68:D68"/>
    <mergeCell ref="A69:D69"/>
    <mergeCell ref="A70:D70"/>
    <mergeCell ref="A73:D73"/>
    <mergeCell ref="B75:C75"/>
    <mergeCell ref="A61:D61"/>
    <mergeCell ref="A62:D62"/>
    <mergeCell ref="A63:D63"/>
    <mergeCell ref="A64:D64"/>
    <mergeCell ref="A65:D65"/>
    <mergeCell ref="A66:D66"/>
    <mergeCell ref="B55:C55"/>
    <mergeCell ref="B56:C56"/>
    <mergeCell ref="B57:C57"/>
    <mergeCell ref="B58:C58"/>
    <mergeCell ref="A59:C59"/>
    <mergeCell ref="A60:D60"/>
    <mergeCell ref="A48:D48"/>
    <mergeCell ref="B50:C50"/>
    <mergeCell ref="B51:C51"/>
    <mergeCell ref="B52:C52"/>
    <mergeCell ref="B53:C53"/>
    <mergeCell ref="B54:C54"/>
    <mergeCell ref="B42:C42"/>
    <mergeCell ref="B43:C43"/>
    <mergeCell ref="A44:C44"/>
    <mergeCell ref="A45:D45"/>
    <mergeCell ref="A46:D46"/>
    <mergeCell ref="A47:D47"/>
    <mergeCell ref="A33:C33"/>
    <mergeCell ref="A34:D34"/>
    <mergeCell ref="A35:D35"/>
    <mergeCell ref="A37:D37"/>
    <mergeCell ref="A39:D39"/>
    <mergeCell ref="B41:C41"/>
    <mergeCell ref="B27:C27"/>
    <mergeCell ref="B28:C28"/>
    <mergeCell ref="B29:C29"/>
    <mergeCell ref="B30:C30"/>
    <mergeCell ref="B31:C31"/>
    <mergeCell ref="B32:C32"/>
    <mergeCell ref="B19:D19"/>
    <mergeCell ref="B20:D20"/>
    <mergeCell ref="B21:D21"/>
    <mergeCell ref="B22:D22"/>
    <mergeCell ref="A24:D24"/>
    <mergeCell ref="B26:C26"/>
    <mergeCell ref="A16:D16"/>
    <mergeCell ref="A17:D17"/>
    <mergeCell ref="B18:D18"/>
    <mergeCell ref="A7:D7"/>
    <mergeCell ref="B8:C8"/>
    <mergeCell ref="B9:C9"/>
    <mergeCell ref="B10:C10"/>
    <mergeCell ref="B11:C11"/>
    <mergeCell ref="A12:D12"/>
    <mergeCell ref="A1:D1"/>
    <mergeCell ref="A2:D2"/>
    <mergeCell ref="A3:D3"/>
    <mergeCell ref="A4:D4"/>
    <mergeCell ref="A5:D5"/>
    <mergeCell ref="A6:D6"/>
    <mergeCell ref="A13:D13"/>
    <mergeCell ref="A14:B14"/>
    <mergeCell ref="A15:B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204BB-5CDC-485E-B06E-91189716A830}">
  <dimension ref="A1:XFC708"/>
  <sheetViews>
    <sheetView topLeftCell="B193" workbookViewId="0">
      <selection sqref="A1:D1"/>
    </sheetView>
  </sheetViews>
  <sheetFormatPr defaultColWidth="0" defaultRowHeight="15.5" zeroHeight="1" x14ac:dyDescent="0.35"/>
  <cols>
    <col min="1" max="1" width="9.1796875" style="69" customWidth="1"/>
    <col min="2" max="2" width="38.54296875" style="69" customWidth="1"/>
    <col min="3" max="3" width="15" style="69" customWidth="1"/>
    <col min="4" max="4" width="27.453125" style="69" customWidth="1"/>
    <col min="5" max="5" width="3.453125" style="63" hidden="1"/>
    <col min="6" max="6" width="8.26953125" style="68" hidden="1"/>
    <col min="7" max="7" width="18.26953125" style="68" hidden="1"/>
    <col min="8" max="8" width="53" style="68" hidden="1"/>
    <col min="9" max="9" width="10.26953125" style="68" hidden="1"/>
    <col min="10" max="10" width="9.7265625" style="68" hidden="1"/>
    <col min="11" max="11" width="10.26953125" style="68" hidden="1"/>
    <col min="12" max="12" width="10" style="68" hidden="1"/>
    <col min="13" max="13" width="8.1796875" style="68" hidden="1"/>
    <col min="14" max="15" width="10.7265625" style="68" hidden="1"/>
    <col min="16" max="16" width="10.1796875" style="68" hidden="1"/>
    <col min="17" max="17" width="9.54296875" style="68" hidden="1"/>
    <col min="18" max="18" width="9.1796875" style="68" hidden="1"/>
    <col min="19" max="19" width="11.453125" style="68" hidden="1"/>
    <col min="20" max="20" width="9.1796875" style="68" hidden="1"/>
    <col min="21" max="16383" width="9.1796875" style="69" hidden="1"/>
    <col min="16384" max="16384" width="0.1796875" style="69" customWidth="1"/>
  </cols>
  <sheetData>
    <row r="1" spans="1:5" ht="49.5" customHeight="1" thickBot="1" x14ac:dyDescent="0.4">
      <c r="A1" s="223" t="s">
        <v>155</v>
      </c>
      <c r="B1" s="224"/>
      <c r="C1" s="224"/>
      <c r="D1" s="225"/>
    </row>
    <row r="2" spans="1:5" ht="16" thickBot="1" x14ac:dyDescent="0.4">
      <c r="A2" s="297"/>
      <c r="B2" s="260"/>
      <c r="C2" s="260"/>
      <c r="D2" s="298"/>
    </row>
    <row r="3" spans="1:5" ht="16" thickBot="1" x14ac:dyDescent="0.4">
      <c r="A3" s="262" t="s">
        <v>1</v>
      </c>
      <c r="B3" s="263"/>
      <c r="C3" s="263"/>
      <c r="D3" s="264"/>
    </row>
    <row r="4" spans="1:5" ht="16" thickBot="1" x14ac:dyDescent="0.4">
      <c r="A4" s="262" t="s">
        <v>2</v>
      </c>
      <c r="B4" s="263"/>
      <c r="C4" s="263"/>
      <c r="D4" s="264"/>
    </row>
    <row r="5" spans="1:5" ht="16" thickBot="1" x14ac:dyDescent="0.4">
      <c r="A5" s="262" t="s">
        <v>3</v>
      </c>
      <c r="B5" s="263"/>
      <c r="C5" s="263"/>
      <c r="D5" s="264"/>
    </row>
    <row r="6" spans="1:5" ht="16" thickBot="1" x14ac:dyDescent="0.4">
      <c r="A6" s="295"/>
      <c r="B6" s="251"/>
      <c r="C6" s="251"/>
      <c r="D6" s="296"/>
    </row>
    <row r="7" spans="1:5" x14ac:dyDescent="0.35">
      <c r="A7" s="253" t="s">
        <v>4</v>
      </c>
      <c r="B7" s="256"/>
      <c r="C7" s="256"/>
      <c r="D7" s="257"/>
    </row>
    <row r="8" spans="1:5" x14ac:dyDescent="0.35">
      <c r="A8" s="2" t="s">
        <v>5</v>
      </c>
      <c r="B8" s="248" t="s">
        <v>6</v>
      </c>
      <c r="C8" s="248"/>
      <c r="D8" s="70" t="s">
        <v>7</v>
      </c>
    </row>
    <row r="9" spans="1:5" x14ac:dyDescent="0.35">
      <c r="A9" s="2" t="s">
        <v>8</v>
      </c>
      <c r="B9" s="248" t="s">
        <v>9</v>
      </c>
      <c r="C9" s="248"/>
      <c r="D9" s="70" t="s">
        <v>10</v>
      </c>
    </row>
    <row r="10" spans="1:5" x14ac:dyDescent="0.35">
      <c r="A10" s="4" t="s">
        <v>11</v>
      </c>
      <c r="B10" s="248" t="s">
        <v>12</v>
      </c>
      <c r="C10" s="248"/>
      <c r="D10" s="70" t="s">
        <v>172</v>
      </c>
    </row>
    <row r="11" spans="1:5" ht="16" thickBot="1" x14ac:dyDescent="0.4">
      <c r="A11" s="6" t="s">
        <v>14</v>
      </c>
      <c r="B11" s="258" t="s">
        <v>15</v>
      </c>
      <c r="C11" s="258"/>
      <c r="D11" s="71" t="s">
        <v>16</v>
      </c>
    </row>
    <row r="12" spans="1:5" ht="16" thickBot="1" x14ac:dyDescent="0.4">
      <c r="A12" s="295"/>
      <c r="B12" s="251"/>
      <c r="C12" s="251"/>
      <c r="D12" s="296"/>
    </row>
    <row r="13" spans="1:5" x14ac:dyDescent="0.35">
      <c r="A13" s="253" t="s">
        <v>17</v>
      </c>
      <c r="B13" s="256"/>
      <c r="C13" s="256"/>
      <c r="D13" s="257"/>
      <c r="E13" s="60"/>
    </row>
    <row r="14" spans="1:5" x14ac:dyDescent="0.35">
      <c r="A14" s="265" t="s">
        <v>18</v>
      </c>
      <c r="B14" s="266"/>
      <c r="C14" s="8" t="s">
        <v>19</v>
      </c>
      <c r="D14" s="72" t="s">
        <v>20</v>
      </c>
      <c r="E14" s="60"/>
    </row>
    <row r="15" spans="1:5" ht="16" thickBot="1" x14ac:dyDescent="0.4">
      <c r="A15" s="267" t="s">
        <v>173</v>
      </c>
      <c r="B15" s="268"/>
      <c r="C15" s="10" t="s">
        <v>22</v>
      </c>
      <c r="D15" s="73">
        <v>1</v>
      </c>
      <c r="E15" s="60"/>
    </row>
    <row r="16" spans="1:5" ht="16" thickBot="1" x14ac:dyDescent="0.4">
      <c r="A16" s="295"/>
      <c r="B16" s="251"/>
      <c r="C16" s="251"/>
      <c r="D16" s="296"/>
      <c r="E16" s="60"/>
    </row>
    <row r="17" spans="1:9" x14ac:dyDescent="0.35">
      <c r="A17" s="253" t="s">
        <v>23</v>
      </c>
      <c r="B17" s="188"/>
      <c r="C17" s="188"/>
      <c r="D17" s="189"/>
      <c r="E17" s="60"/>
    </row>
    <row r="18" spans="1:9" x14ac:dyDescent="0.35">
      <c r="A18" s="12">
        <v>1</v>
      </c>
      <c r="B18" s="248" t="s">
        <v>174</v>
      </c>
      <c r="C18" s="248"/>
      <c r="D18" s="249"/>
      <c r="E18" s="60"/>
    </row>
    <row r="19" spans="1:9" x14ac:dyDescent="0.35">
      <c r="A19" s="12">
        <v>2</v>
      </c>
      <c r="B19" s="248" t="s">
        <v>175</v>
      </c>
      <c r="C19" s="248"/>
      <c r="D19" s="249"/>
      <c r="E19" s="60"/>
    </row>
    <row r="20" spans="1:9" x14ac:dyDescent="0.35">
      <c r="A20" s="12">
        <v>3</v>
      </c>
      <c r="B20" s="248" t="s">
        <v>176</v>
      </c>
      <c r="C20" s="248"/>
      <c r="D20" s="249"/>
      <c r="E20" s="60"/>
    </row>
    <row r="21" spans="1:9" x14ac:dyDescent="0.35">
      <c r="A21" s="12">
        <v>4</v>
      </c>
      <c r="B21" s="248" t="s">
        <v>177</v>
      </c>
      <c r="C21" s="248"/>
      <c r="D21" s="249"/>
      <c r="E21" s="60"/>
    </row>
    <row r="22" spans="1:9" x14ac:dyDescent="0.35">
      <c r="A22" s="62">
        <v>5</v>
      </c>
      <c r="B22" s="248" t="s">
        <v>178</v>
      </c>
      <c r="C22" s="248"/>
      <c r="D22" s="248"/>
      <c r="E22" s="60"/>
    </row>
    <row r="23" spans="1:9" ht="16" thickBot="1" x14ac:dyDescent="0.4">
      <c r="A23" s="14"/>
      <c r="B23" s="14"/>
      <c r="C23" s="14"/>
      <c r="D23" s="14"/>
      <c r="E23" s="60"/>
    </row>
    <row r="24" spans="1:9" ht="16" thickBot="1" x14ac:dyDescent="0.4">
      <c r="A24" s="184" t="s">
        <v>29</v>
      </c>
      <c r="B24" s="185"/>
      <c r="C24" s="185"/>
      <c r="D24" s="186"/>
      <c r="E24" s="74"/>
      <c r="F24" s="75"/>
      <c r="G24" s="75"/>
      <c r="H24" s="75"/>
      <c r="I24" s="75"/>
    </row>
    <row r="25" spans="1:9" x14ac:dyDescent="0.35">
      <c r="E25" s="74"/>
    </row>
    <row r="26" spans="1:9" x14ac:dyDescent="0.35">
      <c r="A26" s="20">
        <v>1</v>
      </c>
      <c r="B26" s="197" t="s">
        <v>30</v>
      </c>
      <c r="C26" s="197"/>
      <c r="D26" s="45" t="s">
        <v>161</v>
      </c>
      <c r="E26" s="74"/>
      <c r="G26" s="75"/>
      <c r="H26" s="75"/>
    </row>
    <row r="27" spans="1:9" x14ac:dyDescent="0.35">
      <c r="A27" s="76" t="s">
        <v>5</v>
      </c>
      <c r="B27" s="195" t="s">
        <v>162</v>
      </c>
      <c r="C27" s="195"/>
      <c r="D27" s="77">
        <v>2175.8000000000002</v>
      </c>
      <c r="E27" s="74"/>
    </row>
    <row r="28" spans="1:9" x14ac:dyDescent="0.35">
      <c r="A28" s="76" t="s">
        <v>8</v>
      </c>
      <c r="B28" s="195" t="s">
        <v>33</v>
      </c>
      <c r="C28" s="195"/>
      <c r="D28" s="78">
        <f>D27*30%</f>
        <v>652.74</v>
      </c>
      <c r="E28" s="74"/>
      <c r="F28" s="79"/>
      <c r="G28" s="80"/>
      <c r="H28" s="80"/>
    </row>
    <row r="29" spans="1:9" x14ac:dyDescent="0.35">
      <c r="A29" s="76" t="s">
        <v>11</v>
      </c>
      <c r="B29" s="195" t="s">
        <v>34</v>
      </c>
      <c r="C29" s="195"/>
      <c r="D29" s="81"/>
      <c r="E29" s="74"/>
    </row>
    <row r="30" spans="1:9" x14ac:dyDescent="0.35">
      <c r="A30" s="76" t="s">
        <v>14</v>
      </c>
      <c r="B30" s="195" t="s">
        <v>35</v>
      </c>
      <c r="C30" s="195"/>
      <c r="D30" s="78"/>
      <c r="E30" s="74"/>
      <c r="F30" s="79"/>
    </row>
    <row r="31" spans="1:9" ht="16.5" customHeight="1" x14ac:dyDescent="0.35">
      <c r="A31" s="76" t="s">
        <v>36</v>
      </c>
      <c r="B31" s="214" t="s">
        <v>37</v>
      </c>
      <c r="C31" s="214"/>
      <c r="D31" s="81"/>
      <c r="E31" s="74"/>
    </row>
    <row r="32" spans="1:9" x14ac:dyDescent="0.35">
      <c r="A32" s="76" t="s">
        <v>38</v>
      </c>
      <c r="B32" s="195" t="s">
        <v>39</v>
      </c>
      <c r="C32" s="195"/>
      <c r="D32" s="81"/>
      <c r="E32" s="74"/>
      <c r="F32" s="79"/>
      <c r="G32" s="80"/>
      <c r="H32" s="80"/>
    </row>
    <row r="33" spans="1:12" x14ac:dyDescent="0.35">
      <c r="A33" s="197" t="s">
        <v>40</v>
      </c>
      <c r="B33" s="197"/>
      <c r="C33" s="197"/>
      <c r="D33" s="77">
        <f>SUM(D27:D32)</f>
        <v>2828.54</v>
      </c>
      <c r="E33" s="74"/>
      <c r="G33" s="80"/>
      <c r="H33" s="80"/>
    </row>
    <row r="34" spans="1:12" ht="15.75" customHeight="1" x14ac:dyDescent="0.35">
      <c r="A34" s="294" t="s">
        <v>41</v>
      </c>
      <c r="B34" s="294"/>
      <c r="C34" s="294"/>
      <c r="D34" s="294"/>
      <c r="E34" s="74"/>
      <c r="G34" s="80"/>
      <c r="H34" s="80"/>
    </row>
    <row r="35" spans="1:12" ht="24" customHeight="1" x14ac:dyDescent="0.35">
      <c r="A35" s="272" t="s">
        <v>42</v>
      </c>
      <c r="B35" s="272"/>
      <c r="C35" s="272"/>
      <c r="D35" s="272"/>
      <c r="E35" s="82"/>
      <c r="G35" s="80"/>
      <c r="H35" s="80"/>
    </row>
    <row r="36" spans="1:12" ht="16" thickBot="1" x14ac:dyDescent="0.4">
      <c r="A36" s="17"/>
      <c r="B36" s="17"/>
      <c r="C36" s="17"/>
      <c r="D36" s="17"/>
      <c r="E36" s="74"/>
    </row>
    <row r="37" spans="1:12" ht="16" thickBot="1" x14ac:dyDescent="0.4">
      <c r="A37" s="184" t="s">
        <v>43</v>
      </c>
      <c r="B37" s="185"/>
      <c r="C37" s="185"/>
      <c r="D37" s="186"/>
      <c r="E37" s="74"/>
      <c r="F37" s="75"/>
      <c r="G37" s="75"/>
      <c r="H37" s="75"/>
      <c r="I37" s="75"/>
    </row>
    <row r="38" spans="1:12" x14ac:dyDescent="0.35">
      <c r="A38" s="83"/>
      <c r="E38" s="74"/>
    </row>
    <row r="39" spans="1:12" ht="30.75" customHeight="1" x14ac:dyDescent="0.35">
      <c r="A39" s="238" t="s">
        <v>44</v>
      </c>
      <c r="B39" s="238"/>
      <c r="C39" s="238"/>
      <c r="D39" s="238"/>
      <c r="E39" s="74"/>
      <c r="F39" s="84"/>
      <c r="G39" s="84"/>
      <c r="H39" s="84"/>
      <c r="I39" s="84"/>
    </row>
    <row r="40" spans="1:12" x14ac:dyDescent="0.35">
      <c r="E40" s="74"/>
    </row>
    <row r="41" spans="1:12" ht="29.25" customHeight="1" x14ac:dyDescent="0.35">
      <c r="A41" s="20" t="s">
        <v>45</v>
      </c>
      <c r="B41" s="197" t="s">
        <v>46</v>
      </c>
      <c r="C41" s="197"/>
      <c r="D41" s="45" t="s">
        <v>31</v>
      </c>
      <c r="E41" s="74"/>
    </row>
    <row r="42" spans="1:12" x14ac:dyDescent="0.35">
      <c r="A42" s="76" t="s">
        <v>5</v>
      </c>
      <c r="B42" s="195" t="s">
        <v>47</v>
      </c>
      <c r="C42" s="195"/>
      <c r="D42" s="85">
        <f>D33/12</f>
        <v>235.71166666666667</v>
      </c>
      <c r="E42" s="74"/>
      <c r="F42" s="86"/>
      <c r="G42" s="80"/>
      <c r="H42" s="80"/>
    </row>
    <row r="43" spans="1:12" x14ac:dyDescent="0.35">
      <c r="A43" s="76" t="s">
        <v>8</v>
      </c>
      <c r="B43" s="195" t="s">
        <v>48</v>
      </c>
      <c r="C43" s="195"/>
      <c r="D43" s="85">
        <f>D33*11.1111%</f>
        <v>314.28190794</v>
      </c>
      <c r="E43" s="74"/>
      <c r="F43" s="86"/>
      <c r="G43" s="80"/>
      <c r="H43" s="80"/>
    </row>
    <row r="44" spans="1:12" x14ac:dyDescent="0.35">
      <c r="A44" s="292" t="s">
        <v>40</v>
      </c>
      <c r="B44" s="292"/>
      <c r="C44" s="292"/>
      <c r="D44" s="87">
        <f>SUM(D42:D43)</f>
        <v>549.9935746066667</v>
      </c>
      <c r="E44" s="74"/>
      <c r="G44" s="80"/>
      <c r="H44" s="80"/>
    </row>
    <row r="45" spans="1:12" x14ac:dyDescent="0.35">
      <c r="A45" s="289" t="s">
        <v>49</v>
      </c>
      <c r="B45" s="289"/>
      <c r="C45" s="289"/>
      <c r="D45" s="289"/>
      <c r="E45" s="82"/>
      <c r="G45" s="80"/>
      <c r="H45" s="80"/>
    </row>
    <row r="46" spans="1:12" ht="31.5" customHeight="1" x14ac:dyDescent="0.35">
      <c r="A46" s="293" t="s">
        <v>50</v>
      </c>
      <c r="B46" s="293"/>
      <c r="C46" s="293"/>
      <c r="D46" s="293"/>
      <c r="E46" s="82"/>
      <c r="G46" s="80"/>
      <c r="H46" s="80"/>
    </row>
    <row r="47" spans="1:12" x14ac:dyDescent="0.35">
      <c r="A47" s="235"/>
      <c r="B47" s="235"/>
      <c r="C47" s="235"/>
      <c r="D47" s="235"/>
      <c r="E47" s="88"/>
      <c r="F47" s="89"/>
      <c r="G47" s="89"/>
      <c r="H47" s="89"/>
      <c r="L47" s="90"/>
    </row>
    <row r="48" spans="1:12" ht="32.25" customHeight="1" x14ac:dyDescent="0.35">
      <c r="A48" s="238" t="s">
        <v>51</v>
      </c>
      <c r="B48" s="238"/>
      <c r="C48" s="238"/>
      <c r="D48" s="238"/>
      <c r="E48" s="74"/>
      <c r="F48" s="91"/>
      <c r="G48" s="91"/>
      <c r="H48" s="91"/>
      <c r="I48" s="91"/>
    </row>
    <row r="49" spans="1:9" x14ac:dyDescent="0.35">
      <c r="E49" s="74"/>
      <c r="F49" s="89"/>
      <c r="G49" s="80"/>
      <c r="H49" s="80"/>
    </row>
    <row r="50" spans="1:9" x14ac:dyDescent="0.35">
      <c r="A50" s="20" t="s">
        <v>52</v>
      </c>
      <c r="B50" s="240" t="s">
        <v>53</v>
      </c>
      <c r="C50" s="240"/>
      <c r="D50" s="45" t="s">
        <v>31</v>
      </c>
      <c r="E50" s="74"/>
      <c r="F50" s="92"/>
      <c r="G50" s="92"/>
      <c r="H50" s="92"/>
    </row>
    <row r="51" spans="1:9" x14ac:dyDescent="0.35">
      <c r="A51" s="76" t="s">
        <v>5</v>
      </c>
      <c r="B51" s="195" t="s">
        <v>54</v>
      </c>
      <c r="C51" s="195"/>
      <c r="D51" s="93">
        <f>($D$33+$D$44)*20%</f>
        <v>675.7067149213334</v>
      </c>
      <c r="E51" s="74"/>
      <c r="F51" s="86"/>
      <c r="G51" s="80"/>
      <c r="H51" s="80"/>
      <c r="I51" s="80"/>
    </row>
    <row r="52" spans="1:9" x14ac:dyDescent="0.35">
      <c r="A52" s="76" t="s">
        <v>8</v>
      </c>
      <c r="B52" s="195" t="s">
        <v>55</v>
      </c>
      <c r="C52" s="195"/>
      <c r="D52" s="93">
        <f>($D$33+$D$44)*2.5%</f>
        <v>84.463339365166675</v>
      </c>
      <c r="E52" s="74"/>
      <c r="F52" s="86"/>
      <c r="G52" s="80"/>
      <c r="H52" s="80"/>
    </row>
    <row r="53" spans="1:9" x14ac:dyDescent="0.35">
      <c r="A53" s="76" t="s">
        <v>11</v>
      </c>
      <c r="B53" s="195" t="s">
        <v>56</v>
      </c>
      <c r="C53" s="195"/>
      <c r="D53" s="93">
        <f>($D$33+$D$44)*3%</f>
        <v>101.35600723819999</v>
      </c>
      <c r="E53" s="74"/>
      <c r="F53" s="86"/>
      <c r="G53" s="80"/>
      <c r="H53" s="80"/>
    </row>
    <row r="54" spans="1:9" x14ac:dyDescent="0.35">
      <c r="A54" s="76" t="s">
        <v>14</v>
      </c>
      <c r="B54" s="195" t="s">
        <v>57</v>
      </c>
      <c r="C54" s="195"/>
      <c r="D54" s="93">
        <f>($D$33+$D$44)*1.5%</f>
        <v>50.678003619099997</v>
      </c>
      <c r="E54" s="74"/>
      <c r="F54" s="86"/>
      <c r="G54" s="80"/>
      <c r="H54" s="80"/>
    </row>
    <row r="55" spans="1:9" x14ac:dyDescent="0.35">
      <c r="A55" s="76" t="s">
        <v>36</v>
      </c>
      <c r="B55" s="195" t="s">
        <v>58</v>
      </c>
      <c r="C55" s="195"/>
      <c r="D55" s="93">
        <f>($D$33+$D$44)*1%</f>
        <v>33.785335746066664</v>
      </c>
      <c r="E55" s="74"/>
      <c r="F55" s="86"/>
      <c r="G55" s="80"/>
      <c r="H55" s="80"/>
    </row>
    <row r="56" spans="1:9" x14ac:dyDescent="0.35">
      <c r="A56" s="76" t="s">
        <v>38</v>
      </c>
      <c r="B56" s="195" t="s">
        <v>59</v>
      </c>
      <c r="C56" s="195"/>
      <c r="D56" s="93">
        <f>($D$33+$D$44)*0.6%</f>
        <v>20.271201447639999</v>
      </c>
      <c r="E56" s="74"/>
      <c r="F56" s="86"/>
      <c r="G56" s="80"/>
      <c r="H56" s="80"/>
    </row>
    <row r="57" spans="1:9" x14ac:dyDescent="0.35">
      <c r="A57" s="76" t="s">
        <v>60</v>
      </c>
      <c r="B57" s="195" t="s">
        <v>61</v>
      </c>
      <c r="C57" s="195"/>
      <c r="D57" s="93">
        <f>($D$33+$D$44)*0.2%</f>
        <v>6.7570671492133334</v>
      </c>
      <c r="E57" s="74"/>
      <c r="F57" s="86"/>
      <c r="G57" s="80"/>
      <c r="H57" s="80"/>
    </row>
    <row r="58" spans="1:9" x14ac:dyDescent="0.35">
      <c r="A58" s="76" t="s">
        <v>62</v>
      </c>
      <c r="B58" s="195" t="s">
        <v>63</v>
      </c>
      <c r="C58" s="195"/>
      <c r="D58" s="93">
        <f>($D$33+$D$44)*8%</f>
        <v>270.28268596853331</v>
      </c>
      <c r="E58" s="74"/>
      <c r="F58" s="86"/>
      <c r="G58" s="80"/>
      <c r="H58" s="80"/>
    </row>
    <row r="59" spans="1:9" ht="16.5" customHeight="1" x14ac:dyDescent="0.35">
      <c r="A59" s="197" t="s">
        <v>64</v>
      </c>
      <c r="B59" s="197"/>
      <c r="C59" s="197"/>
      <c r="D59" s="93">
        <f>SUM(D51:D58)</f>
        <v>1243.3003554552533</v>
      </c>
      <c r="E59" s="74"/>
      <c r="F59" s="86"/>
      <c r="G59" s="80"/>
      <c r="H59" s="80"/>
    </row>
    <row r="60" spans="1:9" ht="16.5" customHeight="1" x14ac:dyDescent="0.35">
      <c r="A60" s="232"/>
      <c r="B60" s="232"/>
      <c r="C60" s="232"/>
      <c r="D60" s="232"/>
      <c r="E60" s="74"/>
      <c r="F60" s="86"/>
      <c r="G60" s="80"/>
      <c r="H60" s="80"/>
    </row>
    <row r="61" spans="1:9" ht="16.5" customHeight="1" x14ac:dyDescent="0.35">
      <c r="A61" s="272" t="s">
        <v>65</v>
      </c>
      <c r="B61" s="272"/>
      <c r="C61" s="272"/>
      <c r="D61" s="272"/>
      <c r="E61" s="82"/>
      <c r="F61" s="86"/>
      <c r="G61" s="80"/>
      <c r="H61" s="80"/>
    </row>
    <row r="62" spans="1:9" ht="16.5" customHeight="1" x14ac:dyDescent="0.35">
      <c r="A62" s="289" t="s">
        <v>66</v>
      </c>
      <c r="B62" s="289"/>
      <c r="C62" s="289"/>
      <c r="D62" s="289"/>
      <c r="E62" s="82"/>
      <c r="F62" s="86"/>
      <c r="G62" s="80"/>
      <c r="H62" s="80"/>
    </row>
    <row r="63" spans="1:9" ht="37.5" customHeight="1" x14ac:dyDescent="0.35">
      <c r="A63" s="288" t="s">
        <v>67</v>
      </c>
      <c r="B63" s="288"/>
      <c r="C63" s="288"/>
      <c r="D63" s="288"/>
      <c r="E63" s="82"/>
      <c r="F63" s="86"/>
      <c r="G63" s="80"/>
      <c r="H63" s="80"/>
    </row>
    <row r="64" spans="1:9" ht="16.5" customHeight="1" x14ac:dyDescent="0.35">
      <c r="A64" s="289" t="s">
        <v>68</v>
      </c>
      <c r="B64" s="289"/>
      <c r="C64" s="289"/>
      <c r="D64" s="289"/>
      <c r="E64" s="82"/>
      <c r="F64" s="86"/>
      <c r="G64" s="80"/>
      <c r="H64" s="80"/>
    </row>
    <row r="65" spans="1:9" ht="26.25" customHeight="1" x14ac:dyDescent="0.35">
      <c r="A65" s="288" t="s">
        <v>69</v>
      </c>
      <c r="B65" s="288"/>
      <c r="C65" s="288"/>
      <c r="D65" s="288"/>
      <c r="E65" s="82"/>
      <c r="F65" s="86"/>
      <c r="G65" s="80"/>
      <c r="H65" s="80"/>
    </row>
    <row r="66" spans="1:9" ht="16.5" customHeight="1" x14ac:dyDescent="0.35">
      <c r="A66" s="289" t="s">
        <v>70</v>
      </c>
      <c r="B66" s="289"/>
      <c r="C66" s="289"/>
      <c r="D66" s="289"/>
      <c r="E66" s="82"/>
      <c r="F66" s="86"/>
      <c r="G66" s="80"/>
      <c r="H66" s="80"/>
    </row>
    <row r="67" spans="1:9" ht="16.5" customHeight="1" x14ac:dyDescent="0.35">
      <c r="A67" s="289" t="s">
        <v>71</v>
      </c>
      <c r="B67" s="289"/>
      <c r="C67" s="289"/>
      <c r="D67" s="289"/>
      <c r="E67" s="82"/>
      <c r="F67" s="86"/>
      <c r="G67" s="80"/>
      <c r="H67" s="80"/>
    </row>
    <row r="68" spans="1:9" ht="16.5" customHeight="1" x14ac:dyDescent="0.35">
      <c r="A68" s="289" t="s">
        <v>72</v>
      </c>
      <c r="B68" s="289"/>
      <c r="C68" s="289"/>
      <c r="D68" s="289"/>
      <c r="E68" s="82"/>
      <c r="F68" s="86"/>
      <c r="G68" s="80"/>
      <c r="H68" s="80"/>
    </row>
    <row r="69" spans="1:9" ht="27.75" customHeight="1" x14ac:dyDescent="0.35">
      <c r="A69" s="290" t="s">
        <v>163</v>
      </c>
      <c r="B69" s="290"/>
      <c r="C69" s="290"/>
      <c r="D69" s="290"/>
      <c r="E69" s="82"/>
      <c r="F69" s="86"/>
      <c r="G69" s="80"/>
      <c r="H69" s="80"/>
    </row>
    <row r="70" spans="1:9" ht="16.5" customHeight="1" x14ac:dyDescent="0.35">
      <c r="A70" s="289" t="s">
        <v>74</v>
      </c>
      <c r="B70" s="289"/>
      <c r="C70" s="289"/>
      <c r="D70" s="289"/>
      <c r="E70" s="82"/>
      <c r="F70" s="86"/>
      <c r="G70" s="80"/>
      <c r="H70" s="80"/>
    </row>
    <row r="71" spans="1:9" x14ac:dyDescent="0.35">
      <c r="A71" s="94"/>
      <c r="B71" s="94"/>
      <c r="E71" s="74"/>
    </row>
    <row r="72" spans="1:9" x14ac:dyDescent="0.35">
      <c r="E72" s="74"/>
    </row>
    <row r="73" spans="1:9" x14ac:dyDescent="0.35">
      <c r="A73" s="229" t="s">
        <v>75</v>
      </c>
      <c r="B73" s="229"/>
      <c r="C73" s="229"/>
      <c r="D73" s="291"/>
      <c r="E73" s="74"/>
      <c r="F73" s="75"/>
      <c r="G73" s="75"/>
      <c r="H73" s="75"/>
      <c r="I73" s="75"/>
    </row>
    <row r="74" spans="1:9" x14ac:dyDescent="0.35">
      <c r="E74" s="74"/>
    </row>
    <row r="75" spans="1:9" ht="16.5" customHeight="1" x14ac:dyDescent="0.35">
      <c r="A75" s="20" t="s">
        <v>76</v>
      </c>
      <c r="B75" s="197" t="s">
        <v>77</v>
      </c>
      <c r="C75" s="197"/>
      <c r="D75" s="45" t="s">
        <v>31</v>
      </c>
      <c r="E75" s="74"/>
    </row>
    <row r="76" spans="1:9" x14ac:dyDescent="0.35">
      <c r="A76" s="76" t="s">
        <v>5</v>
      </c>
      <c r="B76" s="195" t="s">
        <v>78</v>
      </c>
      <c r="C76" s="195"/>
      <c r="D76" s="78">
        <f>(44*4.2)-(D27*6%)</f>
        <v>54.25200000000001</v>
      </c>
      <c r="E76" s="74"/>
      <c r="F76" s="95"/>
      <c r="G76" s="80"/>
      <c r="H76" s="80"/>
    </row>
    <row r="77" spans="1:9" x14ac:dyDescent="0.35">
      <c r="A77" s="76" t="s">
        <v>8</v>
      </c>
      <c r="B77" s="195" t="s">
        <v>79</v>
      </c>
      <c r="C77" s="195"/>
      <c r="D77" s="78">
        <f>21*22*85%</f>
        <v>392.7</v>
      </c>
      <c r="E77" s="74"/>
      <c r="G77" s="80"/>
      <c r="H77" s="80"/>
    </row>
    <row r="78" spans="1:9" x14ac:dyDescent="0.35">
      <c r="A78" s="76" t="s">
        <v>11</v>
      </c>
      <c r="B78" s="195" t="s">
        <v>164</v>
      </c>
      <c r="C78" s="195"/>
      <c r="D78" s="78">
        <v>318.43</v>
      </c>
      <c r="E78" s="74"/>
      <c r="G78" s="80"/>
      <c r="H78" s="80"/>
    </row>
    <row r="79" spans="1:9" x14ac:dyDescent="0.35">
      <c r="A79" s="76" t="s">
        <v>14</v>
      </c>
      <c r="B79" s="195" t="s">
        <v>81</v>
      </c>
      <c r="C79" s="195"/>
      <c r="D79" s="81"/>
      <c r="E79" s="74"/>
    </row>
    <row r="80" spans="1:9" x14ac:dyDescent="0.35">
      <c r="A80" s="197" t="s">
        <v>40</v>
      </c>
      <c r="B80" s="197"/>
      <c r="C80" s="30">
        <f>SUM(C76:C79)</f>
        <v>0</v>
      </c>
      <c r="D80" s="78">
        <f>SUM(D76:D79)</f>
        <v>765.38200000000006</v>
      </c>
      <c r="E80" s="74"/>
      <c r="G80" s="80"/>
      <c r="H80" s="80"/>
    </row>
    <row r="81" spans="1:9" x14ac:dyDescent="0.35">
      <c r="A81" s="32"/>
      <c r="B81" s="32"/>
      <c r="C81" s="33"/>
      <c r="D81" s="33"/>
      <c r="E81" s="74"/>
      <c r="G81" s="80"/>
      <c r="H81" s="80"/>
    </row>
    <row r="82" spans="1:9" ht="20.149999999999999" customHeight="1" x14ac:dyDescent="0.35">
      <c r="A82" s="288" t="s">
        <v>165</v>
      </c>
      <c r="B82" s="288"/>
      <c r="C82" s="288"/>
      <c r="D82" s="288"/>
      <c r="E82" s="82"/>
      <c r="G82" s="80"/>
      <c r="H82" s="80"/>
    </row>
    <row r="83" spans="1:9" ht="22.5" customHeight="1" x14ac:dyDescent="0.35">
      <c r="A83" s="288"/>
      <c r="B83" s="288"/>
      <c r="C83" s="288"/>
      <c r="D83" s="288"/>
      <c r="E83" s="82"/>
      <c r="G83" s="80"/>
      <c r="H83" s="80"/>
    </row>
    <row r="84" spans="1:9" ht="28.5" customHeight="1" x14ac:dyDescent="0.35">
      <c r="A84" s="288" t="s">
        <v>166</v>
      </c>
      <c r="B84" s="288"/>
      <c r="C84" s="288"/>
      <c r="D84" s="288"/>
      <c r="E84" s="82"/>
      <c r="G84" s="80"/>
      <c r="H84" s="80"/>
    </row>
    <row r="85" spans="1:9" x14ac:dyDescent="0.35">
      <c r="A85" s="288" t="s">
        <v>84</v>
      </c>
      <c r="B85" s="288"/>
      <c r="C85" s="288"/>
      <c r="D85" s="288"/>
      <c r="E85" s="82"/>
    </row>
    <row r="86" spans="1:9" x14ac:dyDescent="0.35">
      <c r="E86" s="74"/>
    </row>
    <row r="87" spans="1:9" x14ac:dyDescent="0.35">
      <c r="A87" s="36" t="s">
        <v>85</v>
      </c>
      <c r="B87" s="36"/>
      <c r="C87" s="36"/>
      <c r="D87" s="96"/>
      <c r="E87" s="74"/>
      <c r="F87" s="97"/>
      <c r="G87" s="97"/>
      <c r="H87" s="97"/>
      <c r="I87" s="97"/>
    </row>
    <row r="88" spans="1:9" x14ac:dyDescent="0.35">
      <c r="E88" s="74"/>
    </row>
    <row r="89" spans="1:9" ht="16.5" customHeight="1" x14ac:dyDescent="0.35">
      <c r="A89" s="20">
        <v>2</v>
      </c>
      <c r="B89" s="197" t="s">
        <v>86</v>
      </c>
      <c r="C89" s="197"/>
      <c r="D89" s="45" t="s">
        <v>31</v>
      </c>
      <c r="E89" s="74"/>
      <c r="G89" s="92"/>
      <c r="H89" s="92"/>
    </row>
    <row r="90" spans="1:9" x14ac:dyDescent="0.35">
      <c r="A90" s="76" t="s">
        <v>45</v>
      </c>
      <c r="B90" s="195" t="s">
        <v>87</v>
      </c>
      <c r="C90" s="195"/>
      <c r="D90" s="78">
        <f>D44</f>
        <v>549.9935746066667</v>
      </c>
      <c r="E90" s="74"/>
      <c r="G90" s="80"/>
      <c r="H90" s="80"/>
    </row>
    <row r="91" spans="1:9" x14ac:dyDescent="0.35">
      <c r="A91" s="76" t="s">
        <v>52</v>
      </c>
      <c r="B91" s="195" t="s">
        <v>53</v>
      </c>
      <c r="C91" s="195"/>
      <c r="D91" s="78">
        <f>D59</f>
        <v>1243.3003554552533</v>
      </c>
      <c r="E91" s="74"/>
      <c r="G91" s="80"/>
      <c r="H91" s="80"/>
    </row>
    <row r="92" spans="1:9" x14ac:dyDescent="0.35">
      <c r="A92" s="76" t="s">
        <v>76</v>
      </c>
      <c r="B92" s="195" t="s">
        <v>77</v>
      </c>
      <c r="C92" s="195"/>
      <c r="D92" s="78">
        <f>D80</f>
        <v>765.38200000000006</v>
      </c>
      <c r="E92" s="74"/>
      <c r="G92" s="80"/>
      <c r="H92" s="80"/>
    </row>
    <row r="93" spans="1:9" x14ac:dyDescent="0.35">
      <c r="A93" s="175" t="s">
        <v>40</v>
      </c>
      <c r="B93" s="163"/>
      <c r="C93" s="164"/>
      <c r="D93" s="77">
        <f>SUM(D90:D92)</f>
        <v>2558.6759300619201</v>
      </c>
      <c r="E93" s="74"/>
      <c r="G93" s="80"/>
      <c r="H93" s="80"/>
    </row>
    <row r="94" spans="1:9" x14ac:dyDescent="0.35">
      <c r="A94" s="98"/>
      <c r="E94" s="74"/>
    </row>
    <row r="95" spans="1:9" ht="16" thickBot="1" x14ac:dyDescent="0.4">
      <c r="E95" s="74"/>
    </row>
    <row r="96" spans="1:9" ht="16" thickBot="1" x14ac:dyDescent="0.4">
      <c r="A96" s="184" t="s">
        <v>88</v>
      </c>
      <c r="B96" s="185"/>
      <c r="C96" s="185"/>
      <c r="D96" s="186"/>
      <c r="E96" s="74"/>
      <c r="F96" s="97"/>
      <c r="G96" s="97"/>
      <c r="H96" s="97"/>
      <c r="I96" s="97"/>
    </row>
    <row r="97" spans="1:19" ht="16" thickBot="1" x14ac:dyDescent="0.4">
      <c r="E97" s="74"/>
      <c r="F97" s="99"/>
      <c r="G97" s="80"/>
      <c r="H97" s="80"/>
    </row>
    <row r="98" spans="1:19" ht="16" thickBot="1" x14ac:dyDescent="0.4">
      <c r="A98" s="39">
        <v>3</v>
      </c>
      <c r="B98" s="223" t="s">
        <v>89</v>
      </c>
      <c r="C98" s="225"/>
      <c r="D98" s="1" t="s">
        <v>31</v>
      </c>
      <c r="E98" s="74"/>
    </row>
    <row r="99" spans="1:19" ht="16" thickBot="1" x14ac:dyDescent="0.4">
      <c r="A99" s="41" t="s">
        <v>5</v>
      </c>
      <c r="B99" s="221" t="s">
        <v>90</v>
      </c>
      <c r="C99" s="222"/>
      <c r="D99" s="100">
        <f>0.46%*D33</f>
        <v>13.011284</v>
      </c>
      <c r="E99" s="74"/>
      <c r="G99" s="80"/>
      <c r="Q99" s="80"/>
      <c r="S99" s="86"/>
    </row>
    <row r="100" spans="1:19" ht="32.25" customHeight="1" thickBot="1" x14ac:dyDescent="0.4">
      <c r="A100" s="41" t="s">
        <v>8</v>
      </c>
      <c r="B100" s="221" t="s">
        <v>91</v>
      </c>
      <c r="C100" s="222"/>
      <c r="D100" s="100">
        <f>0.04%*D33</f>
        <v>1.131416</v>
      </c>
      <c r="E100" s="74"/>
      <c r="F100" s="79"/>
      <c r="G100" s="80"/>
      <c r="K100" s="80"/>
      <c r="S100" s="101"/>
    </row>
    <row r="101" spans="1:19" ht="32.25" customHeight="1" thickBot="1" x14ac:dyDescent="0.4">
      <c r="A101" s="41" t="s">
        <v>11</v>
      </c>
      <c r="B101" s="221" t="s">
        <v>92</v>
      </c>
      <c r="C101" s="222"/>
      <c r="D101" s="100">
        <f>3.44%*D33</f>
        <v>97.301776000000004</v>
      </c>
      <c r="E101" s="74"/>
      <c r="F101" s="79"/>
      <c r="K101" s="80"/>
      <c r="M101" s="80"/>
      <c r="Q101" s="80"/>
      <c r="S101" s="102"/>
    </row>
    <row r="102" spans="1:19" ht="16" thickBot="1" x14ac:dyDescent="0.4">
      <c r="A102" s="41" t="s">
        <v>14</v>
      </c>
      <c r="B102" s="221" t="s">
        <v>93</v>
      </c>
      <c r="C102" s="222"/>
      <c r="D102" s="100">
        <f>1.94%*D33</f>
        <v>54.873676000000003</v>
      </c>
      <c r="E102" s="74"/>
      <c r="K102" s="80"/>
      <c r="Q102" s="80"/>
    </row>
    <row r="103" spans="1:19" ht="48" customHeight="1" thickBot="1" x14ac:dyDescent="0.4">
      <c r="A103" s="41" t="s">
        <v>36</v>
      </c>
      <c r="B103" s="221" t="s">
        <v>94</v>
      </c>
      <c r="C103" s="222"/>
      <c r="D103" s="100">
        <f>0.71%*D33</f>
        <v>20.082633999999999</v>
      </c>
      <c r="E103" s="74"/>
      <c r="M103" s="80"/>
    </row>
    <row r="104" spans="1:19" ht="32.25" customHeight="1" thickBot="1" x14ac:dyDescent="0.4">
      <c r="A104" s="41" t="s">
        <v>38</v>
      </c>
      <c r="B104" s="221" t="s">
        <v>95</v>
      </c>
      <c r="C104" s="222"/>
      <c r="D104" s="100">
        <f>0.062%*D33</f>
        <v>1.7536947999999999</v>
      </c>
      <c r="E104" s="74"/>
      <c r="K104" s="80"/>
    </row>
    <row r="105" spans="1:19" ht="16.5" customHeight="1" thickBot="1" x14ac:dyDescent="0.4">
      <c r="A105" s="223" t="s">
        <v>96</v>
      </c>
      <c r="B105" s="224"/>
      <c r="C105" s="225"/>
      <c r="D105" s="103">
        <f>SUM(D99:D104)</f>
        <v>188.15448079999999</v>
      </c>
      <c r="E105" s="74"/>
      <c r="G105" s="80"/>
    </row>
    <row r="106" spans="1:19" ht="16.5" customHeight="1" x14ac:dyDescent="0.35">
      <c r="A106" s="32"/>
      <c r="B106" s="32"/>
      <c r="C106" s="32"/>
      <c r="D106" s="33"/>
      <c r="E106" s="74"/>
      <c r="G106" s="80"/>
    </row>
    <row r="107" spans="1:19" ht="16.5" customHeight="1" x14ac:dyDescent="0.35">
      <c r="A107" s="285" t="s">
        <v>97</v>
      </c>
      <c r="B107" s="285"/>
      <c r="C107" s="285"/>
      <c r="D107" s="285"/>
      <c r="E107" s="74"/>
      <c r="G107" s="80"/>
    </row>
    <row r="108" spans="1:19" ht="16.5" customHeight="1" x14ac:dyDescent="0.35">
      <c r="A108" s="285"/>
      <c r="B108" s="285"/>
      <c r="C108" s="285"/>
      <c r="D108" s="285"/>
      <c r="E108" s="74"/>
      <c r="G108" s="80"/>
    </row>
    <row r="109" spans="1:19" ht="19.5" customHeight="1" x14ac:dyDescent="0.35">
      <c r="A109" s="285"/>
      <c r="B109" s="285"/>
      <c r="C109" s="285"/>
      <c r="D109" s="285"/>
      <c r="E109" s="74"/>
      <c r="G109" s="80"/>
    </row>
    <row r="110" spans="1:19" ht="16.5" customHeight="1" x14ac:dyDescent="0.35">
      <c r="A110" s="286" t="s">
        <v>98</v>
      </c>
      <c r="B110" s="286"/>
      <c r="C110" s="286"/>
      <c r="D110" s="286"/>
      <c r="E110" s="74"/>
      <c r="G110" s="80"/>
    </row>
    <row r="111" spans="1:19" ht="16.5" customHeight="1" x14ac:dyDescent="0.35">
      <c r="A111" s="285" t="s">
        <v>99</v>
      </c>
      <c r="B111" s="285"/>
      <c r="C111" s="285"/>
      <c r="D111" s="285"/>
      <c r="E111" s="74"/>
      <c r="G111" s="80"/>
    </row>
    <row r="112" spans="1:19" ht="16.5" customHeight="1" x14ac:dyDescent="0.35">
      <c r="A112" s="285"/>
      <c r="B112" s="285"/>
      <c r="C112" s="285"/>
      <c r="D112" s="285"/>
      <c r="E112" s="74"/>
      <c r="G112" s="80"/>
    </row>
    <row r="113" spans="1:13" ht="16.5" customHeight="1" x14ac:dyDescent="0.35">
      <c r="A113" s="285"/>
      <c r="B113" s="285"/>
      <c r="C113" s="285"/>
      <c r="D113" s="285"/>
      <c r="E113" s="74"/>
      <c r="G113" s="80"/>
    </row>
    <row r="114" spans="1:13" ht="16.5" customHeight="1" x14ac:dyDescent="0.35">
      <c r="A114" s="285"/>
      <c r="B114" s="285"/>
      <c r="C114" s="285"/>
      <c r="D114" s="285"/>
      <c r="E114" s="74"/>
      <c r="G114" s="80"/>
    </row>
    <row r="115" spans="1:13" ht="16.5" customHeight="1" x14ac:dyDescent="0.35">
      <c r="A115" s="285" t="s">
        <v>100</v>
      </c>
      <c r="B115" s="285"/>
      <c r="C115" s="285"/>
      <c r="D115" s="285"/>
      <c r="E115" s="74"/>
      <c r="G115" s="80"/>
    </row>
    <row r="116" spans="1:13" ht="16.5" customHeight="1" x14ac:dyDescent="0.35">
      <c r="A116" s="285"/>
      <c r="B116" s="285"/>
      <c r="C116" s="285"/>
      <c r="D116" s="285"/>
      <c r="E116" s="74"/>
      <c r="G116" s="80"/>
    </row>
    <row r="117" spans="1:13" ht="16.5" customHeight="1" x14ac:dyDescent="0.35">
      <c r="A117" s="285"/>
      <c r="B117" s="285"/>
      <c r="C117" s="285"/>
      <c r="D117" s="285"/>
      <c r="E117" s="74"/>
      <c r="G117" s="80"/>
    </row>
    <row r="118" spans="1:13" ht="31.5" customHeight="1" x14ac:dyDescent="0.35">
      <c r="A118" s="285"/>
      <c r="B118" s="285"/>
      <c r="C118" s="285"/>
      <c r="D118" s="285"/>
      <c r="E118" s="74"/>
      <c r="G118" s="80"/>
    </row>
    <row r="119" spans="1:13" ht="16.5" customHeight="1" x14ac:dyDescent="0.35">
      <c r="A119" s="285" t="s">
        <v>101</v>
      </c>
      <c r="B119" s="285"/>
      <c r="C119" s="285"/>
      <c r="D119" s="285"/>
      <c r="E119" s="74"/>
      <c r="G119" s="80"/>
    </row>
    <row r="120" spans="1:13" ht="16.5" customHeight="1" x14ac:dyDescent="0.35">
      <c r="A120" s="285"/>
      <c r="B120" s="285"/>
      <c r="C120" s="285"/>
      <c r="D120" s="285"/>
      <c r="E120" s="74"/>
      <c r="G120" s="80"/>
    </row>
    <row r="121" spans="1:13" ht="34.5" customHeight="1" x14ac:dyDescent="0.35">
      <c r="A121" s="285"/>
      <c r="B121" s="285"/>
      <c r="C121" s="285"/>
      <c r="D121" s="285"/>
      <c r="E121" s="74"/>
      <c r="G121" s="80"/>
    </row>
    <row r="122" spans="1:13" ht="13.5" customHeight="1" x14ac:dyDescent="0.35">
      <c r="A122" s="286" t="s">
        <v>102</v>
      </c>
      <c r="B122" s="286"/>
      <c r="C122" s="286"/>
      <c r="D122" s="286"/>
      <c r="E122" s="74"/>
      <c r="M122" s="80"/>
    </row>
    <row r="123" spans="1:13" ht="16" thickBot="1" x14ac:dyDescent="0.4">
      <c r="E123" s="74"/>
    </row>
    <row r="124" spans="1:13" ht="16" thickBot="1" x14ac:dyDescent="0.4">
      <c r="A124" s="184" t="s">
        <v>103</v>
      </c>
      <c r="B124" s="185"/>
      <c r="C124" s="185"/>
      <c r="D124" s="186"/>
      <c r="E124" s="74"/>
      <c r="F124" s="104"/>
      <c r="G124" s="104"/>
      <c r="H124" s="104"/>
    </row>
    <row r="125" spans="1:13" x14ac:dyDescent="0.35">
      <c r="E125" s="74"/>
      <c r="L125" s="105"/>
    </row>
    <row r="126" spans="1:13" x14ac:dyDescent="0.35">
      <c r="A126" s="206" t="s">
        <v>104</v>
      </c>
      <c r="B126" s="206"/>
      <c r="C126" s="206"/>
      <c r="D126" s="287"/>
      <c r="E126" s="74"/>
      <c r="F126" s="104"/>
      <c r="G126" s="104"/>
      <c r="H126" s="104"/>
    </row>
    <row r="127" spans="1:13" x14ac:dyDescent="0.35">
      <c r="A127" s="83"/>
      <c r="B127" s="106"/>
      <c r="C127" s="106"/>
      <c r="E127" s="74"/>
      <c r="F127" s="99"/>
      <c r="G127" s="80"/>
    </row>
    <row r="128" spans="1:13" x14ac:dyDescent="0.35">
      <c r="A128" s="20" t="s">
        <v>105</v>
      </c>
      <c r="B128" s="175" t="s">
        <v>106</v>
      </c>
      <c r="C128" s="164"/>
      <c r="D128" s="45" t="s">
        <v>31</v>
      </c>
      <c r="E128" s="74"/>
      <c r="F128" s="92"/>
      <c r="G128" s="92"/>
      <c r="H128" s="92"/>
    </row>
    <row r="129" spans="1:16" ht="19.5" customHeight="1" x14ac:dyDescent="0.35">
      <c r="A129" s="76" t="s">
        <v>5</v>
      </c>
      <c r="B129" s="195" t="s">
        <v>107</v>
      </c>
      <c r="C129" s="195"/>
      <c r="D129" s="107">
        <f>(($D$33+$D$93+$D$105)/30/12)*20.9589</f>
        <v>324.59341917837196</v>
      </c>
      <c r="E129" s="74"/>
      <c r="F129" s="108"/>
      <c r="G129" s="109"/>
      <c r="H129" s="110"/>
      <c r="J129" s="111"/>
    </row>
    <row r="130" spans="1:16" ht="30" customHeight="1" x14ac:dyDescent="0.35">
      <c r="A130" s="76" t="s">
        <v>8</v>
      </c>
      <c r="B130" s="195" t="s">
        <v>108</v>
      </c>
      <c r="C130" s="195"/>
      <c r="D130" s="107">
        <f>(($D$33+$D$93+$D$105)/30/12)*1</f>
        <v>15.487140030172</v>
      </c>
      <c r="E130" s="74"/>
      <c r="F130" s="108"/>
      <c r="G130" s="109"/>
      <c r="H130" s="110"/>
    </row>
    <row r="131" spans="1:16" ht="32.25" customHeight="1" x14ac:dyDescent="0.35">
      <c r="A131" s="76" t="s">
        <v>11</v>
      </c>
      <c r="B131" s="195" t="s">
        <v>109</v>
      </c>
      <c r="C131" s="195"/>
      <c r="D131" s="107">
        <f>(($D$33+$D$93+$D$105)/30/12)*0.1997</f>
        <v>3.0927818640253482</v>
      </c>
      <c r="E131" s="74"/>
      <c r="F131" s="108"/>
      <c r="G131" s="109"/>
      <c r="H131" s="110"/>
    </row>
    <row r="132" spans="1:16" ht="30.75" customHeight="1" x14ac:dyDescent="0.35">
      <c r="A132" s="76" t="s">
        <v>14</v>
      </c>
      <c r="B132" s="214" t="s">
        <v>110</v>
      </c>
      <c r="C132" s="214"/>
      <c r="D132" s="107">
        <f>(($D$33+$D$93+$D$105)/30/12)*0.9659</f>
        <v>14.959028555143135</v>
      </c>
      <c r="E132" s="74"/>
      <c r="F132" s="108"/>
      <c r="G132" s="109"/>
      <c r="H132" s="110"/>
    </row>
    <row r="133" spans="1:16" ht="32.25" customHeight="1" x14ac:dyDescent="0.35">
      <c r="A133" s="76" t="s">
        <v>36</v>
      </c>
      <c r="B133" s="195" t="s">
        <v>111</v>
      </c>
      <c r="C133" s="195"/>
      <c r="D133" s="107">
        <f>(($D$33+$D$93+$D$105)/30/12)*2.4753</f>
        <v>38.335317716684749</v>
      </c>
      <c r="E133" s="74"/>
      <c r="F133" s="108"/>
      <c r="G133" s="109"/>
      <c r="H133" s="110"/>
      <c r="J133" s="80"/>
      <c r="K133" s="80"/>
      <c r="L133" s="80"/>
      <c r="M133" s="80"/>
      <c r="N133" s="80"/>
      <c r="O133" s="80"/>
      <c r="P133" s="80"/>
    </row>
    <row r="134" spans="1:16" ht="69" customHeight="1" x14ac:dyDescent="0.35">
      <c r="A134" s="76" t="s">
        <v>38</v>
      </c>
      <c r="B134" s="195" t="s">
        <v>167</v>
      </c>
      <c r="C134" s="195"/>
      <c r="D134" s="107">
        <f>(($D$33+$D$93+$D$105)/30/12)*3.8742</f>
        <v>60.000277904892364</v>
      </c>
      <c r="E134" s="74"/>
      <c r="F134" s="108"/>
      <c r="G134" s="109"/>
      <c r="H134" s="110"/>
      <c r="J134" s="80"/>
      <c r="K134" s="80"/>
    </row>
    <row r="135" spans="1:16" ht="16.5" customHeight="1" x14ac:dyDescent="0.35">
      <c r="A135" s="197" t="s">
        <v>113</v>
      </c>
      <c r="B135" s="197"/>
      <c r="C135" s="197"/>
      <c r="D135" s="107">
        <f>SUM(D129:D134)</f>
        <v>456.46796524928959</v>
      </c>
      <c r="E135" s="74"/>
      <c r="F135" s="112"/>
      <c r="G135" s="113"/>
      <c r="H135" s="114"/>
    </row>
    <row r="136" spans="1:16" ht="16.5" customHeight="1" x14ac:dyDescent="0.35">
      <c r="A136" s="32"/>
      <c r="B136" s="32"/>
      <c r="C136" s="32"/>
      <c r="D136" s="115"/>
      <c r="E136" s="74"/>
      <c r="F136" s="116"/>
      <c r="G136" s="116"/>
      <c r="H136" s="114"/>
    </row>
    <row r="137" spans="1:16" ht="23.25" customHeight="1" x14ac:dyDescent="0.35">
      <c r="A137" s="277" t="s">
        <v>168</v>
      </c>
      <c r="B137" s="277"/>
      <c r="C137" s="277"/>
      <c r="D137" s="277"/>
      <c r="E137" s="74"/>
      <c r="F137" s="116"/>
      <c r="G137" s="116"/>
      <c r="H137" s="114"/>
    </row>
    <row r="138" spans="1:16" ht="16.5" customHeight="1" x14ac:dyDescent="0.35">
      <c r="A138" s="277" t="s">
        <v>115</v>
      </c>
      <c r="B138" s="277"/>
      <c r="C138" s="277"/>
      <c r="D138" s="277"/>
      <c r="E138" s="74"/>
      <c r="F138" s="116"/>
      <c r="G138" s="116"/>
      <c r="H138" s="114"/>
    </row>
    <row r="139" spans="1:16" ht="27.75" customHeight="1" x14ac:dyDescent="0.35">
      <c r="A139" s="277" t="s">
        <v>116</v>
      </c>
      <c r="B139" s="277"/>
      <c r="C139" s="277"/>
      <c r="D139" s="277"/>
      <c r="E139" s="74"/>
      <c r="F139" s="116"/>
      <c r="G139" s="116"/>
      <c r="H139" s="114"/>
    </row>
    <row r="140" spans="1:16" ht="25.5" customHeight="1" x14ac:dyDescent="0.35">
      <c r="A140" s="277" t="s">
        <v>117</v>
      </c>
      <c r="B140" s="277"/>
      <c r="C140" s="277"/>
      <c r="D140" s="277"/>
      <c r="E140" s="74"/>
      <c r="F140" s="116"/>
      <c r="G140" s="116"/>
      <c r="H140" s="114"/>
    </row>
    <row r="141" spans="1:16" ht="24.75" customHeight="1" x14ac:dyDescent="0.35">
      <c r="A141" s="277" t="s">
        <v>118</v>
      </c>
      <c r="B141" s="277"/>
      <c r="C141" s="277"/>
      <c r="D141" s="277"/>
      <c r="E141" s="74"/>
      <c r="F141" s="116"/>
      <c r="G141" s="116"/>
      <c r="H141" s="114"/>
    </row>
    <row r="142" spans="1:16" x14ac:dyDescent="0.35">
      <c r="A142" s="209"/>
      <c r="B142" s="209"/>
      <c r="C142" s="209"/>
      <c r="D142" s="209"/>
      <c r="E142" s="74"/>
    </row>
    <row r="143" spans="1:16" x14ac:dyDescent="0.35">
      <c r="A143" s="202"/>
      <c r="B143" s="202"/>
      <c r="C143" s="202"/>
      <c r="D143" s="202"/>
      <c r="E143" s="74"/>
    </row>
    <row r="144" spans="1:16" x14ac:dyDescent="0.35">
      <c r="A144" s="206" t="s">
        <v>119</v>
      </c>
      <c r="B144" s="206"/>
      <c r="C144" s="206"/>
      <c r="D144" s="206"/>
      <c r="E144" s="74"/>
      <c r="F144" s="104"/>
      <c r="G144" s="104"/>
      <c r="H144" s="104"/>
    </row>
    <row r="145" spans="1:8" x14ac:dyDescent="0.35">
      <c r="A145" s="212"/>
      <c r="B145" s="212"/>
      <c r="C145" s="212"/>
      <c r="D145" s="284"/>
      <c r="E145" s="74"/>
      <c r="F145" s="99"/>
      <c r="G145" s="80"/>
    </row>
    <row r="146" spans="1:8" x14ac:dyDescent="0.35">
      <c r="A146" s="20" t="s">
        <v>120</v>
      </c>
      <c r="B146" s="197" t="s">
        <v>121</v>
      </c>
      <c r="C146" s="197"/>
      <c r="D146" s="45" t="s">
        <v>31</v>
      </c>
      <c r="E146" s="74"/>
      <c r="F146" s="92"/>
      <c r="G146" s="92"/>
      <c r="H146" s="92"/>
    </row>
    <row r="147" spans="1:8" x14ac:dyDescent="0.35">
      <c r="A147" s="76" t="s">
        <v>5</v>
      </c>
      <c r="B147" s="195" t="s">
        <v>122</v>
      </c>
      <c r="C147" s="195"/>
      <c r="D147" s="78">
        <v>0</v>
      </c>
      <c r="E147" s="74"/>
      <c r="F147" s="117"/>
      <c r="G147" s="118"/>
      <c r="H147" s="119"/>
    </row>
    <row r="148" spans="1:8" x14ac:dyDescent="0.35">
      <c r="A148" s="197" t="s">
        <v>40</v>
      </c>
      <c r="B148" s="197"/>
      <c r="C148" s="197"/>
      <c r="D148" s="78"/>
      <c r="E148" s="74"/>
      <c r="F148" s="116"/>
      <c r="G148" s="116"/>
      <c r="H148" s="117"/>
    </row>
    <row r="149" spans="1:8" x14ac:dyDescent="0.35">
      <c r="E149" s="74"/>
    </row>
    <row r="150" spans="1:8" x14ac:dyDescent="0.35">
      <c r="E150" s="74"/>
    </row>
    <row r="151" spans="1:8" x14ac:dyDescent="0.35">
      <c r="A151" s="206" t="s">
        <v>123</v>
      </c>
      <c r="B151" s="206"/>
      <c r="C151" s="206"/>
      <c r="D151" s="206"/>
      <c r="E151" s="74"/>
      <c r="F151" s="104"/>
      <c r="G151" s="104"/>
      <c r="H151" s="104"/>
    </row>
    <row r="152" spans="1:8" x14ac:dyDescent="0.35">
      <c r="A152" s="83"/>
      <c r="E152" s="74"/>
    </row>
    <row r="153" spans="1:8" ht="15.75" customHeight="1" x14ac:dyDescent="0.35">
      <c r="A153" s="20">
        <v>4</v>
      </c>
      <c r="B153" s="175" t="s">
        <v>124</v>
      </c>
      <c r="C153" s="164"/>
      <c r="D153" s="45" t="s">
        <v>31</v>
      </c>
      <c r="E153" s="74"/>
      <c r="F153" s="92"/>
      <c r="G153" s="92"/>
      <c r="H153" s="92"/>
    </row>
    <row r="154" spans="1:8" x14ac:dyDescent="0.35">
      <c r="A154" s="76" t="s">
        <v>105</v>
      </c>
      <c r="B154" s="176" t="s">
        <v>106</v>
      </c>
      <c r="C154" s="177"/>
      <c r="D154" s="78">
        <f>D135</f>
        <v>456.46796524928959</v>
      </c>
      <c r="E154" s="74"/>
      <c r="F154" s="117"/>
      <c r="G154" s="118"/>
      <c r="H154" s="108"/>
    </row>
    <row r="155" spans="1:8" x14ac:dyDescent="0.35">
      <c r="A155" s="76" t="s">
        <v>120</v>
      </c>
      <c r="B155" s="176" t="s">
        <v>121</v>
      </c>
      <c r="C155" s="177"/>
      <c r="D155" s="78">
        <f>D148</f>
        <v>0</v>
      </c>
      <c r="E155" s="74"/>
      <c r="F155" s="117"/>
      <c r="G155" s="118"/>
      <c r="H155" s="108"/>
    </row>
    <row r="156" spans="1:8" x14ac:dyDescent="0.35">
      <c r="A156" s="197" t="s">
        <v>40</v>
      </c>
      <c r="B156" s="197"/>
      <c r="C156" s="30"/>
      <c r="D156" s="78">
        <f>SUM(D154:D155)</f>
        <v>456.46796524928959</v>
      </c>
      <c r="E156" s="74"/>
      <c r="F156" s="116"/>
      <c r="G156" s="116"/>
      <c r="H156" s="108"/>
    </row>
    <row r="157" spans="1:8" x14ac:dyDescent="0.35">
      <c r="E157" s="74"/>
    </row>
    <row r="158" spans="1:8" ht="16" thickBot="1" x14ac:dyDescent="0.4">
      <c r="E158" s="74"/>
    </row>
    <row r="159" spans="1:8" ht="16" thickBot="1" x14ac:dyDescent="0.4">
      <c r="A159" s="184" t="s">
        <v>125</v>
      </c>
      <c r="B159" s="185"/>
      <c r="C159" s="185"/>
      <c r="D159" s="186"/>
      <c r="E159" s="74"/>
      <c r="F159" s="104"/>
      <c r="G159" s="104"/>
      <c r="H159" s="104"/>
    </row>
    <row r="160" spans="1:8" x14ac:dyDescent="0.35">
      <c r="E160" s="74"/>
      <c r="F160" s="95"/>
      <c r="G160" s="80"/>
    </row>
    <row r="161" spans="1:9" x14ac:dyDescent="0.35">
      <c r="A161" s="20">
        <v>5</v>
      </c>
      <c r="B161" s="175" t="s">
        <v>126</v>
      </c>
      <c r="C161" s="164"/>
      <c r="D161" s="45" t="s">
        <v>31</v>
      </c>
      <c r="E161" s="74"/>
      <c r="F161" s="92"/>
      <c r="G161" s="116"/>
      <c r="H161" s="92"/>
    </row>
    <row r="162" spans="1:9" x14ac:dyDescent="0.35">
      <c r="A162" s="76" t="s">
        <v>5</v>
      </c>
      <c r="B162" s="195" t="s">
        <v>127</v>
      </c>
      <c r="C162" s="195"/>
      <c r="D162" s="120">
        <v>72.45</v>
      </c>
      <c r="E162" s="74"/>
      <c r="F162" s="117"/>
      <c r="G162" s="118"/>
      <c r="H162" s="117"/>
    </row>
    <row r="163" spans="1:9" x14ac:dyDescent="0.35">
      <c r="A163" s="76" t="s">
        <v>8</v>
      </c>
      <c r="B163" s="195" t="s">
        <v>128</v>
      </c>
      <c r="C163" s="195"/>
      <c r="D163" s="120"/>
      <c r="E163" s="74"/>
      <c r="F163" s="117"/>
      <c r="G163" s="118"/>
      <c r="H163" s="117"/>
    </row>
    <row r="164" spans="1:9" x14ac:dyDescent="0.35">
      <c r="A164" s="76" t="s">
        <v>11</v>
      </c>
      <c r="B164" s="195" t="s">
        <v>129</v>
      </c>
      <c r="C164" s="195"/>
      <c r="D164" s="120">
        <v>57.44</v>
      </c>
      <c r="E164" s="74"/>
      <c r="F164" s="117"/>
      <c r="G164" s="118"/>
      <c r="H164" s="117"/>
    </row>
    <row r="165" spans="1:9" x14ac:dyDescent="0.35">
      <c r="A165" s="76" t="s">
        <v>14</v>
      </c>
      <c r="B165" s="195" t="s">
        <v>81</v>
      </c>
      <c r="C165" s="195"/>
      <c r="D165" s="81"/>
      <c r="E165" s="74"/>
      <c r="F165" s="117"/>
      <c r="G165" s="118"/>
      <c r="H165" s="117"/>
    </row>
    <row r="166" spans="1:9" x14ac:dyDescent="0.35">
      <c r="A166" s="175" t="s">
        <v>130</v>
      </c>
      <c r="B166" s="163"/>
      <c r="C166" s="164"/>
      <c r="D166" s="78">
        <f>SUM(D162:D165)</f>
        <v>129.88999999999999</v>
      </c>
      <c r="E166" s="74"/>
      <c r="F166" s="116"/>
      <c r="G166" s="116"/>
      <c r="H166" s="117"/>
    </row>
    <row r="167" spans="1:9" ht="26.25" customHeight="1" x14ac:dyDescent="0.35">
      <c r="A167" s="278" t="s">
        <v>131</v>
      </c>
      <c r="B167" s="278"/>
      <c r="C167" s="278"/>
      <c r="D167" s="279"/>
      <c r="E167" s="74"/>
    </row>
    <row r="168" spans="1:9" ht="30" customHeight="1" x14ac:dyDescent="0.35">
      <c r="A168" s="280" t="s">
        <v>132</v>
      </c>
      <c r="B168" s="280"/>
      <c r="C168" s="280"/>
      <c r="D168" s="281"/>
      <c r="E168" s="74"/>
    </row>
    <row r="169" spans="1:9" x14ac:dyDescent="0.35">
      <c r="A169" s="282"/>
      <c r="B169" s="282"/>
      <c r="C169" s="282"/>
      <c r="D169" s="283"/>
      <c r="E169" s="74"/>
    </row>
    <row r="170" spans="1:9" ht="16" thickBot="1" x14ac:dyDescent="0.4">
      <c r="E170" s="74"/>
    </row>
    <row r="171" spans="1:9" ht="16" thickBot="1" x14ac:dyDescent="0.4">
      <c r="A171" s="184" t="s">
        <v>133</v>
      </c>
      <c r="B171" s="185"/>
      <c r="C171" s="185"/>
      <c r="D171" s="186"/>
      <c r="E171" s="74"/>
      <c r="F171" s="104"/>
      <c r="G171" s="104"/>
      <c r="H171" s="104"/>
      <c r="I171" s="86"/>
    </row>
    <row r="172" spans="1:9" x14ac:dyDescent="0.35">
      <c r="E172" s="74"/>
      <c r="F172" s="99"/>
      <c r="G172" s="80"/>
      <c r="H172" s="80"/>
    </row>
    <row r="173" spans="1:9" x14ac:dyDescent="0.35">
      <c r="A173" s="20">
        <v>6</v>
      </c>
      <c r="B173" s="193" t="s">
        <v>134</v>
      </c>
      <c r="C173" s="194"/>
      <c r="D173" s="45" t="s">
        <v>31</v>
      </c>
      <c r="E173" s="74"/>
      <c r="G173" s="111"/>
      <c r="H173" s="111"/>
    </row>
    <row r="174" spans="1:9" x14ac:dyDescent="0.35">
      <c r="A174" s="76" t="s">
        <v>5</v>
      </c>
      <c r="B174" s="176" t="s">
        <v>135</v>
      </c>
      <c r="C174" s="177"/>
      <c r="D174" s="78">
        <f>(D33+D93+D105+D156+D166)*5%</f>
        <v>308.08641880556053</v>
      </c>
      <c r="E174" s="74"/>
      <c r="F174" s="80"/>
      <c r="G174" s="80"/>
      <c r="H174" s="121"/>
    </row>
    <row r="175" spans="1:9" x14ac:dyDescent="0.35">
      <c r="A175" s="76" t="s">
        <v>8</v>
      </c>
      <c r="B175" s="176" t="s">
        <v>136</v>
      </c>
      <c r="C175" s="177"/>
      <c r="D175" s="107">
        <f>(D33+D93+D105+D156+D166+D174)*5%</f>
        <v>323.49073974583854</v>
      </c>
      <c r="E175" s="74"/>
      <c r="F175" s="80"/>
      <c r="G175" s="80"/>
      <c r="H175" s="122"/>
    </row>
    <row r="176" spans="1:9" x14ac:dyDescent="0.35">
      <c r="A176" s="76" t="s">
        <v>11</v>
      </c>
      <c r="B176" s="176" t="s">
        <v>137</v>
      </c>
      <c r="C176" s="177"/>
      <c r="D176" s="107">
        <f>(D33+D93+D105+D156+D166+D174+D175)/0.9135*8.65%</f>
        <v>643.26319512678242</v>
      </c>
      <c r="E176" s="74"/>
      <c r="F176" s="80"/>
      <c r="G176" s="80"/>
      <c r="H176" s="122"/>
    </row>
    <row r="177" spans="1:20" x14ac:dyDescent="0.35">
      <c r="A177" s="76"/>
      <c r="B177" s="176" t="s">
        <v>138</v>
      </c>
      <c r="C177" s="177"/>
      <c r="D177" s="107">
        <f>(D33+D93+D105+D156+D166+D174+D175)/0.9135*0.65%</f>
        <v>48.337696743631042</v>
      </c>
      <c r="E177" s="74"/>
      <c r="F177" s="80"/>
      <c r="G177" s="80"/>
      <c r="H177" s="80"/>
    </row>
    <row r="178" spans="1:20" ht="21" customHeight="1" x14ac:dyDescent="0.35">
      <c r="A178" s="76"/>
      <c r="B178" s="176" t="s">
        <v>139</v>
      </c>
      <c r="C178" s="177"/>
      <c r="D178" s="107">
        <f>(D33+D93+D105+D156+D166+D174+D175)/0.9135*3%</f>
        <v>223.09706189368171</v>
      </c>
      <c r="E178" s="74"/>
      <c r="G178" s="80"/>
      <c r="H178" s="80"/>
    </row>
    <row r="179" spans="1:20" x14ac:dyDescent="0.35">
      <c r="A179" s="76"/>
      <c r="B179" s="176" t="s">
        <v>140</v>
      </c>
      <c r="C179" s="177"/>
      <c r="D179" s="107">
        <f>(D33+D93+D105+D156+D166+D174+D175)/0.9135*5%</f>
        <v>371.8284364894696</v>
      </c>
      <c r="E179" s="74"/>
      <c r="G179" s="80"/>
      <c r="H179" s="80"/>
    </row>
    <row r="180" spans="1:20" x14ac:dyDescent="0.35">
      <c r="A180" s="175" t="s">
        <v>130</v>
      </c>
      <c r="B180" s="163"/>
      <c r="C180" s="164"/>
      <c r="D180" s="78">
        <f>SUM(D174:D176)</f>
        <v>1274.8403536781816</v>
      </c>
      <c r="E180" s="74"/>
      <c r="F180" s="80"/>
      <c r="G180" s="80"/>
      <c r="N180" s="117"/>
      <c r="O180" s="117"/>
      <c r="P180" s="117"/>
      <c r="Q180" s="117"/>
      <c r="R180" s="117"/>
      <c r="S180" s="117"/>
      <c r="T180" s="117"/>
    </row>
    <row r="181" spans="1:20" ht="43.5" customHeight="1" x14ac:dyDescent="0.35">
      <c r="A181" s="275" t="s">
        <v>169</v>
      </c>
      <c r="B181" s="275"/>
      <c r="C181" s="275"/>
      <c r="D181" s="276"/>
      <c r="E181" s="74"/>
      <c r="F181" s="80"/>
      <c r="G181" s="80"/>
      <c r="H181" s="69"/>
      <c r="I181" s="123"/>
      <c r="N181" s="84"/>
      <c r="O181" s="124"/>
      <c r="P181" s="124"/>
      <c r="Q181" s="124"/>
      <c r="R181" s="84"/>
    </row>
    <row r="182" spans="1:20" ht="40.5" customHeight="1" x14ac:dyDescent="0.35">
      <c r="A182" s="272" t="s">
        <v>141</v>
      </c>
      <c r="B182" s="272"/>
      <c r="C182" s="272"/>
      <c r="D182" s="272"/>
      <c r="E182" s="74"/>
      <c r="G182" s="80"/>
      <c r="H182" s="80"/>
      <c r="O182" s="111"/>
      <c r="P182" s="111"/>
      <c r="Q182" s="111"/>
    </row>
    <row r="183" spans="1:20" x14ac:dyDescent="0.35">
      <c r="A183" s="277" t="s">
        <v>142</v>
      </c>
      <c r="B183" s="277"/>
      <c r="C183" s="277"/>
      <c r="D183" s="277"/>
      <c r="E183" s="74"/>
      <c r="G183" s="80"/>
      <c r="H183" s="80"/>
      <c r="N183" s="125"/>
      <c r="O183" s="125"/>
      <c r="P183" s="125"/>
      <c r="Q183" s="125"/>
    </row>
    <row r="184" spans="1:20" ht="30" customHeight="1" x14ac:dyDescent="0.35">
      <c r="A184" s="277" t="s">
        <v>143</v>
      </c>
      <c r="B184" s="277"/>
      <c r="C184" s="277"/>
      <c r="D184" s="277"/>
      <c r="E184" s="74"/>
      <c r="G184" s="80"/>
      <c r="H184" s="80"/>
      <c r="N184" s="125"/>
      <c r="O184" s="125"/>
      <c r="P184" s="125"/>
      <c r="Q184" s="125"/>
    </row>
    <row r="185" spans="1:20" ht="27" customHeight="1" x14ac:dyDescent="0.35">
      <c r="A185" s="272" t="s">
        <v>144</v>
      </c>
      <c r="B185" s="272"/>
      <c r="C185" s="272"/>
      <c r="D185" s="272"/>
      <c r="E185" s="74"/>
      <c r="G185" s="80"/>
      <c r="H185" s="80"/>
      <c r="N185" s="125"/>
      <c r="O185" s="125"/>
      <c r="P185" s="125"/>
      <c r="Q185" s="125"/>
    </row>
    <row r="186" spans="1:20" ht="33" customHeight="1" x14ac:dyDescent="0.35">
      <c r="A186" s="272" t="s">
        <v>145</v>
      </c>
      <c r="B186" s="272"/>
      <c r="C186" s="272"/>
      <c r="D186" s="272"/>
      <c r="E186" s="74"/>
      <c r="G186" s="80"/>
      <c r="H186" s="80"/>
      <c r="N186" s="125"/>
      <c r="O186" s="125"/>
      <c r="P186" s="125"/>
      <c r="Q186" s="125"/>
    </row>
    <row r="187" spans="1:20" ht="30" customHeight="1" x14ac:dyDescent="0.35">
      <c r="A187" s="272" t="s">
        <v>146</v>
      </c>
      <c r="B187" s="272"/>
      <c r="C187" s="272"/>
      <c r="D187" s="272"/>
      <c r="E187" s="74"/>
      <c r="G187" s="80"/>
      <c r="H187" s="80"/>
      <c r="N187" s="125"/>
      <c r="O187" s="125"/>
      <c r="P187" s="125"/>
      <c r="Q187" s="125"/>
    </row>
    <row r="188" spans="1:20" ht="16" thickBot="1" x14ac:dyDescent="0.4">
      <c r="E188" s="74"/>
      <c r="G188" s="80"/>
      <c r="H188" s="80"/>
    </row>
    <row r="189" spans="1:20" ht="16" thickBot="1" x14ac:dyDescent="0.4">
      <c r="A189" s="184" t="s">
        <v>147</v>
      </c>
      <c r="B189" s="185"/>
      <c r="C189" s="185"/>
      <c r="D189" s="186"/>
      <c r="E189" s="74"/>
      <c r="F189" s="126"/>
    </row>
    <row r="190" spans="1:20" x14ac:dyDescent="0.35">
      <c r="A190" s="273"/>
      <c r="B190" s="188"/>
      <c r="C190" s="188"/>
      <c r="D190" s="274"/>
      <c r="E190" s="74"/>
    </row>
    <row r="191" spans="1:20" ht="31.5" customHeight="1" x14ac:dyDescent="0.35">
      <c r="A191" s="20"/>
      <c r="B191" s="175" t="s">
        <v>148</v>
      </c>
      <c r="C191" s="164"/>
      <c r="D191" s="45" t="s">
        <v>31</v>
      </c>
      <c r="E191" s="74"/>
      <c r="F191" s="122"/>
      <c r="I191" s="80"/>
    </row>
    <row r="192" spans="1:20" ht="15.75" customHeight="1" x14ac:dyDescent="0.35">
      <c r="A192" s="20" t="s">
        <v>5</v>
      </c>
      <c r="B192" s="176" t="s">
        <v>29</v>
      </c>
      <c r="C192" s="177"/>
      <c r="D192" s="127">
        <f>D33</f>
        <v>2828.54</v>
      </c>
      <c r="E192" s="74"/>
      <c r="F192" s="80"/>
    </row>
    <row r="193" spans="1:18" ht="31.5" customHeight="1" x14ac:dyDescent="0.35">
      <c r="A193" s="20" t="s">
        <v>8</v>
      </c>
      <c r="B193" s="176" t="s">
        <v>43</v>
      </c>
      <c r="C193" s="177"/>
      <c r="D193" s="107">
        <f>D93</f>
        <v>2558.6759300619201</v>
      </c>
      <c r="E193" s="74"/>
      <c r="F193" s="80"/>
    </row>
    <row r="194" spans="1:18" ht="15.75" customHeight="1" x14ac:dyDescent="0.35">
      <c r="A194" s="20" t="s">
        <v>11</v>
      </c>
      <c r="B194" s="176" t="s">
        <v>88</v>
      </c>
      <c r="C194" s="177"/>
      <c r="D194" s="107">
        <f>D105</f>
        <v>188.15448079999999</v>
      </c>
      <c r="E194" s="74"/>
      <c r="F194" s="80"/>
    </row>
    <row r="195" spans="1:18" ht="15.75" customHeight="1" x14ac:dyDescent="0.35">
      <c r="A195" s="20" t="s">
        <v>14</v>
      </c>
      <c r="B195" s="176" t="s">
        <v>103</v>
      </c>
      <c r="C195" s="177"/>
      <c r="D195" s="107">
        <f>D156</f>
        <v>456.46796524928959</v>
      </c>
      <c r="E195" s="74"/>
      <c r="F195" s="80"/>
    </row>
    <row r="196" spans="1:18" ht="15.75" customHeight="1" x14ac:dyDescent="0.35">
      <c r="A196" s="20" t="s">
        <v>36</v>
      </c>
      <c r="B196" s="176" t="s">
        <v>125</v>
      </c>
      <c r="C196" s="177"/>
      <c r="D196" s="107">
        <f>D166</f>
        <v>129.88999999999999</v>
      </c>
      <c r="E196" s="74"/>
    </row>
    <row r="197" spans="1:18" ht="15.75" customHeight="1" x14ac:dyDescent="0.35">
      <c r="A197" s="175" t="s">
        <v>149</v>
      </c>
      <c r="B197" s="163"/>
      <c r="C197" s="164"/>
      <c r="D197" s="127">
        <f>SUM(D192:D196)</f>
        <v>6161.7283761112103</v>
      </c>
      <c r="E197" s="74"/>
      <c r="F197" s="80"/>
    </row>
    <row r="198" spans="1:18" ht="15.75" customHeight="1" x14ac:dyDescent="0.35">
      <c r="A198" s="20" t="s">
        <v>38</v>
      </c>
      <c r="B198" s="165" t="s">
        <v>150</v>
      </c>
      <c r="C198" s="166"/>
      <c r="D198" s="107">
        <f>D180</f>
        <v>1274.8403536781816</v>
      </c>
      <c r="E198" s="74"/>
      <c r="F198" s="80"/>
    </row>
    <row r="199" spans="1:18" ht="15.75" customHeight="1" x14ac:dyDescent="0.35">
      <c r="A199" s="175" t="s">
        <v>151</v>
      </c>
      <c r="B199" s="163"/>
      <c r="C199" s="164"/>
      <c r="D199" s="77" t="str">
        <f>FIXED(D197+D198)</f>
        <v>7.436,57</v>
      </c>
      <c r="E199" s="74"/>
      <c r="F199" s="80"/>
    </row>
    <row r="200" spans="1:18" x14ac:dyDescent="0.35">
      <c r="E200" s="74"/>
    </row>
    <row r="201" spans="1:18" ht="16" thickBot="1" x14ac:dyDescent="0.4">
      <c r="D201" s="128"/>
      <c r="E201" s="74"/>
    </row>
    <row r="202" spans="1:18" ht="16" thickBot="1" x14ac:dyDescent="0.4">
      <c r="A202" s="167" t="s">
        <v>152</v>
      </c>
      <c r="B202" s="168"/>
      <c r="C202" s="168"/>
      <c r="D202" s="169"/>
      <c r="E202" s="74"/>
    </row>
    <row r="203" spans="1:18" x14ac:dyDescent="0.35">
      <c r="A203" s="271"/>
      <c r="B203" s="171"/>
      <c r="C203" s="172"/>
      <c r="D203" s="129" t="s">
        <v>31</v>
      </c>
      <c r="E203" s="74"/>
    </row>
    <row r="204" spans="1:18" x14ac:dyDescent="0.35">
      <c r="A204" s="62" t="s">
        <v>5</v>
      </c>
      <c r="B204" s="173" t="s">
        <v>229</v>
      </c>
      <c r="C204" s="174"/>
      <c r="D204" s="130" t="str">
        <f>D199</f>
        <v>7.436,57</v>
      </c>
      <c r="E204" s="74"/>
    </row>
    <row r="205" spans="1:18" x14ac:dyDescent="0.35">
      <c r="A205" s="62" t="s">
        <v>8</v>
      </c>
      <c r="B205" s="269" t="s">
        <v>228</v>
      </c>
      <c r="C205" s="270"/>
      <c r="D205" s="131">
        <f>D204*12</f>
        <v>89238.84</v>
      </c>
      <c r="E205" s="74"/>
    </row>
    <row r="206" spans="1:18" hidden="1" x14ac:dyDescent="0.35">
      <c r="A206" s="60"/>
      <c r="B206" s="60"/>
      <c r="C206" s="60"/>
      <c r="D206" s="61"/>
      <c r="E206" s="60"/>
    </row>
    <row r="207" spans="1:18" hidden="1" x14ac:dyDescent="0.35">
      <c r="A207" s="60"/>
      <c r="B207" s="60"/>
      <c r="C207" s="60"/>
      <c r="D207" s="61"/>
      <c r="E207" s="60"/>
      <c r="F207" s="132"/>
      <c r="G207" s="132"/>
      <c r="H207" s="132"/>
      <c r="I207" s="132"/>
      <c r="J207" s="132"/>
      <c r="K207" s="132"/>
      <c r="L207" s="132"/>
      <c r="M207" s="132"/>
      <c r="N207" s="117"/>
      <c r="O207" s="117"/>
      <c r="P207" s="117"/>
      <c r="Q207" s="117"/>
      <c r="R207" s="117"/>
    </row>
    <row r="208" spans="1:18" hidden="1" x14ac:dyDescent="0.35">
      <c r="A208" s="60"/>
      <c r="B208" s="60"/>
      <c r="C208" s="60"/>
      <c r="D208" s="61"/>
      <c r="E208" s="60"/>
      <c r="P208" s="80"/>
    </row>
    <row r="209" spans="1:17" hidden="1" x14ac:dyDescent="0.35">
      <c r="A209" s="60"/>
      <c r="B209" s="60"/>
      <c r="C209" s="60"/>
      <c r="D209" s="61"/>
      <c r="E209" s="60"/>
      <c r="G209" s="75"/>
      <c r="H209" s="75"/>
      <c r="I209" s="75"/>
      <c r="P209" s="80"/>
    </row>
    <row r="210" spans="1:17" hidden="1" x14ac:dyDescent="0.35">
      <c r="A210" s="60"/>
      <c r="B210" s="60"/>
      <c r="C210" s="60"/>
      <c r="D210" s="61"/>
      <c r="E210" s="60"/>
      <c r="H210" s="80"/>
      <c r="P210" s="80"/>
    </row>
    <row r="211" spans="1:17" hidden="1" x14ac:dyDescent="0.35">
      <c r="A211" s="60"/>
      <c r="B211" s="60"/>
      <c r="C211" s="60"/>
      <c r="D211" s="61"/>
      <c r="E211" s="60"/>
      <c r="H211" s="80"/>
      <c r="P211" s="80"/>
    </row>
    <row r="212" spans="1:17" hidden="1" x14ac:dyDescent="0.35">
      <c r="A212" s="60"/>
      <c r="B212" s="60"/>
      <c r="C212" s="60"/>
      <c r="D212" s="61"/>
      <c r="E212" s="60"/>
      <c r="H212" s="80"/>
      <c r="P212" s="80"/>
    </row>
    <row r="213" spans="1:17" hidden="1" x14ac:dyDescent="0.35">
      <c r="A213" s="60"/>
      <c r="B213" s="60"/>
      <c r="C213" s="60"/>
      <c r="D213" s="61"/>
      <c r="E213" s="60"/>
      <c r="H213" s="80"/>
      <c r="P213" s="80"/>
      <c r="Q213" s="80"/>
    </row>
    <row r="214" spans="1:17" hidden="1" x14ac:dyDescent="0.35">
      <c r="A214" s="60"/>
      <c r="B214" s="60"/>
      <c r="C214" s="60"/>
      <c r="D214" s="61"/>
      <c r="E214" s="60"/>
      <c r="H214" s="80"/>
    </row>
    <row r="215" spans="1:17" hidden="1" x14ac:dyDescent="0.35">
      <c r="A215" s="60"/>
      <c r="B215" s="60"/>
      <c r="C215" s="60"/>
      <c r="D215" s="61"/>
      <c r="E215" s="60"/>
      <c r="H215" s="80"/>
      <c r="I215" s="80"/>
      <c r="P215" s="80"/>
      <c r="Q215" s="80"/>
    </row>
    <row r="216" spans="1:17" hidden="1" x14ac:dyDescent="0.35">
      <c r="A216" s="60"/>
      <c r="B216" s="60"/>
      <c r="C216" s="60"/>
      <c r="D216" s="61"/>
      <c r="E216" s="60"/>
      <c r="F216" s="92"/>
      <c r="G216" s="92"/>
      <c r="H216" s="92"/>
      <c r="I216" s="92"/>
      <c r="J216" s="92"/>
      <c r="K216" s="92"/>
      <c r="L216" s="92"/>
      <c r="M216" s="92"/>
      <c r="P216" s="80"/>
      <c r="Q216" s="80"/>
    </row>
    <row r="217" spans="1:17" hidden="1" x14ac:dyDescent="0.35">
      <c r="A217" s="60"/>
      <c r="B217" s="60"/>
      <c r="C217" s="60"/>
      <c r="D217" s="61"/>
      <c r="E217" s="60"/>
      <c r="H217" s="80"/>
      <c r="I217" s="80"/>
      <c r="J217" s="80"/>
      <c r="K217" s="80"/>
      <c r="L217" s="80"/>
      <c r="M217" s="80"/>
      <c r="P217" s="80"/>
    </row>
    <row r="218" spans="1:17" hidden="1" x14ac:dyDescent="0.35">
      <c r="A218" s="60"/>
      <c r="B218" s="60"/>
      <c r="C218" s="60"/>
      <c r="D218" s="61"/>
      <c r="E218" s="60"/>
      <c r="H218" s="80"/>
      <c r="I218" s="80"/>
      <c r="J218" s="80"/>
      <c r="K218" s="80"/>
      <c r="L218" s="80"/>
      <c r="M218" s="80"/>
    </row>
    <row r="219" spans="1:17" hidden="1" x14ac:dyDescent="0.35">
      <c r="A219" s="60"/>
      <c r="B219" s="60"/>
      <c r="C219" s="60"/>
      <c r="D219" s="61"/>
      <c r="E219" s="60"/>
      <c r="H219" s="80"/>
      <c r="I219" s="80"/>
      <c r="J219" s="80"/>
      <c r="K219" s="80"/>
      <c r="L219" s="80"/>
      <c r="M219" s="80"/>
    </row>
    <row r="220" spans="1:17" hidden="1" x14ac:dyDescent="0.35">
      <c r="A220" s="60"/>
      <c r="B220" s="60"/>
      <c r="C220" s="60"/>
      <c r="D220" s="61"/>
      <c r="E220" s="60"/>
      <c r="H220" s="80"/>
      <c r="I220" s="80"/>
      <c r="J220" s="80"/>
      <c r="K220" s="80"/>
      <c r="L220" s="80"/>
      <c r="M220" s="80"/>
    </row>
    <row r="221" spans="1:17" hidden="1" x14ac:dyDescent="0.35">
      <c r="A221" s="60"/>
      <c r="B221" s="60"/>
      <c r="C221" s="60"/>
      <c r="D221" s="61"/>
      <c r="E221" s="60"/>
      <c r="I221" s="80"/>
      <c r="J221" s="80"/>
      <c r="K221" s="80"/>
      <c r="L221" s="80"/>
      <c r="M221" s="80"/>
    </row>
    <row r="222" spans="1:17" hidden="1" x14ac:dyDescent="0.35">
      <c r="A222" s="60"/>
      <c r="B222" s="60"/>
      <c r="C222" s="60"/>
      <c r="D222" s="61"/>
      <c r="E222" s="60"/>
      <c r="H222" s="80"/>
      <c r="I222" s="80"/>
      <c r="J222" s="80"/>
      <c r="K222" s="80"/>
      <c r="L222" s="80"/>
      <c r="M222" s="80"/>
    </row>
    <row r="223" spans="1:17" hidden="1" x14ac:dyDescent="0.35">
      <c r="A223" s="60"/>
      <c r="B223" s="60"/>
      <c r="C223" s="60"/>
      <c r="D223" s="61"/>
      <c r="E223" s="60"/>
      <c r="H223" s="80"/>
      <c r="I223" s="80"/>
      <c r="J223" s="80"/>
      <c r="K223" s="80"/>
      <c r="L223" s="80"/>
      <c r="M223" s="80"/>
    </row>
    <row r="224" spans="1:17" hidden="1" x14ac:dyDescent="0.35">
      <c r="A224" s="60"/>
      <c r="B224" s="60"/>
      <c r="C224" s="60"/>
      <c r="D224" s="61"/>
      <c r="E224" s="60"/>
      <c r="H224" s="80"/>
      <c r="I224" s="80"/>
      <c r="J224" s="80"/>
      <c r="K224" s="80"/>
      <c r="L224" s="80"/>
      <c r="M224" s="80"/>
    </row>
    <row r="225" spans="1:13" hidden="1" x14ac:dyDescent="0.35">
      <c r="A225" s="60"/>
      <c r="B225" s="60"/>
      <c r="C225" s="60"/>
      <c r="D225" s="61"/>
      <c r="E225" s="60"/>
      <c r="H225" s="80"/>
      <c r="I225" s="80"/>
      <c r="J225" s="133"/>
      <c r="K225" s="80"/>
      <c r="L225" s="80"/>
      <c r="M225" s="80"/>
    </row>
    <row r="226" spans="1:13" hidden="1" x14ac:dyDescent="0.35">
      <c r="A226" s="60"/>
      <c r="B226" s="60"/>
      <c r="C226" s="60"/>
      <c r="D226" s="61"/>
      <c r="E226" s="60"/>
      <c r="H226" s="80"/>
      <c r="I226" s="133"/>
      <c r="J226" s="133"/>
      <c r="K226" s="80"/>
      <c r="L226" s="80"/>
      <c r="M226" s="80"/>
    </row>
    <row r="227" spans="1:13" hidden="1" x14ac:dyDescent="0.35">
      <c r="A227" s="60"/>
      <c r="B227" s="60"/>
      <c r="C227" s="60"/>
      <c r="D227" s="61"/>
      <c r="E227" s="60"/>
      <c r="H227" s="80"/>
      <c r="I227" s="80"/>
      <c r="J227" s="80"/>
      <c r="K227" s="80"/>
      <c r="L227" s="80"/>
      <c r="M227" s="80"/>
    </row>
    <row r="228" spans="1:13" hidden="1" x14ac:dyDescent="0.35">
      <c r="A228" s="60"/>
      <c r="B228" s="60"/>
      <c r="C228" s="60"/>
      <c r="D228" s="61"/>
      <c r="E228" s="60"/>
      <c r="H228" s="80"/>
      <c r="I228" s="80"/>
      <c r="J228" s="80"/>
      <c r="K228" s="80"/>
      <c r="L228" s="80"/>
      <c r="M228" s="80"/>
    </row>
    <row r="229" spans="1:13" hidden="1" x14ac:dyDescent="0.35">
      <c r="A229" s="60"/>
      <c r="B229" s="60"/>
      <c r="C229" s="60"/>
      <c r="D229" s="61"/>
      <c r="E229" s="60"/>
      <c r="H229" s="80"/>
      <c r="I229" s="80"/>
      <c r="J229" s="80"/>
      <c r="K229" s="80"/>
      <c r="L229" s="80"/>
      <c r="M229" s="80"/>
    </row>
    <row r="230" spans="1:13" hidden="1" x14ac:dyDescent="0.35">
      <c r="A230" s="60"/>
      <c r="B230" s="60"/>
      <c r="C230" s="60"/>
      <c r="D230" s="61"/>
      <c r="E230" s="60"/>
      <c r="H230" s="80"/>
      <c r="I230" s="80"/>
      <c r="J230" s="80"/>
      <c r="K230" s="80"/>
      <c r="L230" s="80"/>
      <c r="M230" s="80"/>
    </row>
    <row r="231" spans="1:13" hidden="1" x14ac:dyDescent="0.35">
      <c r="A231" s="60"/>
      <c r="B231" s="60"/>
      <c r="C231" s="60"/>
      <c r="D231" s="61"/>
      <c r="E231" s="60"/>
      <c r="H231" s="80"/>
      <c r="I231" s="80"/>
      <c r="J231" s="80"/>
      <c r="K231" s="80"/>
      <c r="L231" s="80"/>
      <c r="M231" s="80"/>
    </row>
    <row r="232" spans="1:13" hidden="1" x14ac:dyDescent="0.35">
      <c r="A232" s="60"/>
      <c r="B232" s="60"/>
      <c r="C232" s="60"/>
      <c r="D232" s="61"/>
      <c r="E232" s="60"/>
      <c r="H232" s="80"/>
      <c r="I232" s="80"/>
      <c r="J232" s="80"/>
      <c r="K232" s="80"/>
      <c r="L232" s="80"/>
      <c r="M232" s="80"/>
    </row>
    <row r="233" spans="1:13" hidden="1" x14ac:dyDescent="0.35">
      <c r="A233" s="60"/>
      <c r="B233" s="60"/>
      <c r="C233" s="60"/>
      <c r="D233" s="61"/>
      <c r="E233" s="60"/>
      <c r="H233" s="80"/>
      <c r="I233" s="80"/>
      <c r="J233" s="80"/>
      <c r="K233" s="80"/>
      <c r="L233" s="80"/>
      <c r="M233" s="80"/>
    </row>
    <row r="234" spans="1:13" hidden="1" x14ac:dyDescent="0.35">
      <c r="A234" s="60"/>
      <c r="B234" s="60"/>
      <c r="C234" s="60"/>
      <c r="D234" s="61"/>
      <c r="E234" s="60"/>
      <c r="H234" s="80"/>
      <c r="I234" s="80"/>
      <c r="J234" s="80"/>
      <c r="K234" s="80"/>
      <c r="L234" s="80"/>
      <c r="M234" s="80"/>
    </row>
    <row r="235" spans="1:13" hidden="1" x14ac:dyDescent="0.35">
      <c r="A235" s="60"/>
      <c r="B235" s="60"/>
      <c r="C235" s="60"/>
      <c r="D235" s="61"/>
      <c r="E235" s="60"/>
      <c r="H235" s="80"/>
      <c r="I235" s="80"/>
      <c r="J235" s="80"/>
      <c r="K235" s="80"/>
      <c r="L235" s="80"/>
      <c r="M235" s="80"/>
    </row>
    <row r="236" spans="1:13" hidden="1" x14ac:dyDescent="0.35">
      <c r="A236" s="60"/>
      <c r="B236" s="60"/>
      <c r="C236" s="60"/>
      <c r="D236" s="61"/>
      <c r="E236" s="60"/>
      <c r="H236" s="80"/>
      <c r="I236" s="80"/>
      <c r="J236" s="80"/>
      <c r="K236" s="80"/>
      <c r="L236" s="80"/>
      <c r="M236" s="80"/>
    </row>
    <row r="237" spans="1:13" hidden="1" x14ac:dyDescent="0.35">
      <c r="A237" s="60"/>
      <c r="B237" s="60"/>
      <c r="C237" s="60"/>
      <c r="D237" s="61"/>
      <c r="E237" s="60"/>
      <c r="H237" s="80"/>
      <c r="I237" s="80"/>
      <c r="J237" s="80"/>
      <c r="K237" s="80"/>
      <c r="L237" s="80"/>
      <c r="M237" s="80"/>
    </row>
    <row r="238" spans="1:13" hidden="1" x14ac:dyDescent="0.35">
      <c r="A238" s="60"/>
      <c r="B238" s="60"/>
      <c r="C238" s="60"/>
      <c r="D238" s="61"/>
      <c r="E238" s="60"/>
      <c r="F238" s="134"/>
      <c r="G238" s="134"/>
      <c r="H238" s="134"/>
      <c r="I238" s="134"/>
      <c r="J238" s="134"/>
      <c r="K238" s="134"/>
      <c r="L238" s="134"/>
      <c r="M238" s="134"/>
    </row>
    <row r="239" spans="1:13" hidden="1" x14ac:dyDescent="0.35">
      <c r="A239" s="60"/>
      <c r="B239" s="60"/>
      <c r="C239" s="60"/>
      <c r="D239" s="61"/>
      <c r="E239" s="60"/>
      <c r="F239" s="134"/>
      <c r="G239" s="134"/>
      <c r="H239" s="134"/>
      <c r="I239" s="134"/>
      <c r="J239" s="134"/>
      <c r="K239" s="134"/>
      <c r="L239" s="134"/>
      <c r="M239" s="134"/>
    </row>
    <row r="240" spans="1:13" hidden="1" x14ac:dyDescent="0.35">
      <c r="A240" s="60"/>
      <c r="B240" s="60"/>
      <c r="C240" s="60"/>
      <c r="D240" s="61"/>
      <c r="E240" s="60"/>
      <c r="F240" s="135"/>
      <c r="G240" s="135"/>
      <c r="H240" s="136"/>
      <c r="I240" s="135"/>
      <c r="J240" s="137"/>
      <c r="K240" s="135"/>
      <c r="L240" s="137"/>
      <c r="M240" s="135"/>
    </row>
    <row r="241" spans="1:13" hidden="1" x14ac:dyDescent="0.35">
      <c r="A241" s="60"/>
      <c r="B241" s="60"/>
      <c r="C241" s="60"/>
      <c r="D241" s="61"/>
      <c r="E241" s="60"/>
      <c r="F241" s="135"/>
      <c r="G241" s="135"/>
      <c r="H241" s="136"/>
      <c r="I241" s="135"/>
      <c r="J241" s="137"/>
      <c r="K241" s="135"/>
      <c r="L241" s="137"/>
      <c r="M241" s="135"/>
    </row>
    <row r="242" spans="1:13" hidden="1" x14ac:dyDescent="0.35">
      <c r="A242" s="60"/>
      <c r="B242" s="60"/>
      <c r="C242" s="60"/>
      <c r="D242" s="61"/>
      <c r="E242" s="60"/>
      <c r="H242" s="136"/>
      <c r="J242" s="80"/>
    </row>
    <row r="243" spans="1:13" hidden="1" x14ac:dyDescent="0.35">
      <c r="A243" s="60"/>
      <c r="B243" s="60"/>
      <c r="C243" s="60"/>
      <c r="D243" s="61"/>
      <c r="E243" s="60"/>
      <c r="H243" s="136"/>
      <c r="J243" s="80"/>
    </row>
    <row r="244" spans="1:13" hidden="1" x14ac:dyDescent="0.35">
      <c r="A244" s="60"/>
      <c r="B244" s="60"/>
      <c r="C244" s="60"/>
      <c r="D244" s="61"/>
      <c r="E244" s="60"/>
      <c r="H244" s="136"/>
      <c r="J244" s="80"/>
    </row>
    <row r="245" spans="1:13" hidden="1" x14ac:dyDescent="0.35">
      <c r="A245" s="60"/>
      <c r="B245" s="60"/>
      <c r="C245" s="60"/>
      <c r="D245" s="61"/>
      <c r="E245" s="60"/>
      <c r="H245" s="136"/>
      <c r="J245" s="80"/>
    </row>
    <row r="246" spans="1:13" hidden="1" x14ac:dyDescent="0.35">
      <c r="A246" s="60"/>
      <c r="B246" s="60"/>
      <c r="C246" s="60"/>
      <c r="D246" s="61"/>
      <c r="E246" s="60"/>
      <c r="J246" s="80"/>
    </row>
    <row r="247" spans="1:13" hidden="1" x14ac:dyDescent="0.35">
      <c r="A247" s="60"/>
      <c r="B247" s="60"/>
      <c r="C247" s="60"/>
      <c r="D247" s="61"/>
      <c r="E247" s="60"/>
      <c r="H247"/>
      <c r="J247" s="80"/>
    </row>
    <row r="248" spans="1:13" hidden="1" x14ac:dyDescent="0.35">
      <c r="A248" s="60"/>
      <c r="B248" s="60"/>
      <c r="C248" s="60"/>
      <c r="D248" s="61"/>
      <c r="E248" s="60"/>
    </row>
    <row r="249" spans="1:13" hidden="1" x14ac:dyDescent="0.35">
      <c r="A249" s="60"/>
      <c r="B249" s="60"/>
      <c r="C249" s="60"/>
      <c r="D249" s="61"/>
      <c r="E249" s="60"/>
      <c r="G249" s="135"/>
      <c r="H249" s="136"/>
    </row>
    <row r="250" spans="1:13" hidden="1" x14ac:dyDescent="0.35">
      <c r="A250" s="60"/>
      <c r="B250" s="60"/>
      <c r="C250" s="60"/>
      <c r="D250" s="61"/>
      <c r="E250" s="60"/>
      <c r="H250" s="136"/>
      <c r="J250" s="80"/>
    </row>
    <row r="251" spans="1:13" hidden="1" x14ac:dyDescent="0.35">
      <c r="A251" s="60"/>
      <c r="B251" s="60"/>
      <c r="C251" s="60"/>
      <c r="D251" s="61"/>
      <c r="E251" s="60"/>
      <c r="H251" s="136"/>
      <c r="J251" s="80"/>
    </row>
    <row r="252" spans="1:13" hidden="1" x14ac:dyDescent="0.35">
      <c r="A252" s="60"/>
      <c r="B252" s="60"/>
      <c r="C252" s="60"/>
      <c r="D252" s="61"/>
      <c r="E252" s="60"/>
      <c r="H252" s="136"/>
      <c r="J252" s="80"/>
    </row>
    <row r="253" spans="1:13" hidden="1" x14ac:dyDescent="0.35">
      <c r="A253" s="60"/>
      <c r="B253" s="60"/>
      <c r="C253" s="60"/>
      <c r="D253" s="61"/>
      <c r="E253" s="60"/>
      <c r="H253" s="136"/>
      <c r="J253" s="80"/>
    </row>
    <row r="254" spans="1:13" hidden="1" x14ac:dyDescent="0.35">
      <c r="A254" s="60"/>
      <c r="B254" s="60"/>
      <c r="C254" s="60"/>
      <c r="D254" s="61"/>
      <c r="E254" s="60"/>
      <c r="J254" s="80"/>
    </row>
    <row r="255" spans="1:13" hidden="1" x14ac:dyDescent="0.35">
      <c r="A255" s="60"/>
      <c r="B255" s="60"/>
      <c r="C255" s="60"/>
      <c r="D255" s="61"/>
      <c r="E255" s="60"/>
      <c r="H255"/>
      <c r="J255" s="80"/>
    </row>
    <row r="256" spans="1:13" hidden="1" x14ac:dyDescent="0.35">
      <c r="A256" s="60"/>
      <c r="B256" s="60"/>
      <c r="C256" s="60"/>
      <c r="D256" s="61"/>
      <c r="E256" s="60"/>
    </row>
    <row r="257" spans="1:5" hidden="1" x14ac:dyDescent="0.35">
      <c r="A257" s="60"/>
      <c r="B257" s="60"/>
      <c r="C257" s="60"/>
      <c r="D257" s="61"/>
      <c r="E257" s="60"/>
    </row>
    <row r="258" spans="1:5" hidden="1" x14ac:dyDescent="0.35">
      <c r="A258" s="60"/>
      <c r="B258" s="60"/>
      <c r="C258" s="60"/>
      <c r="D258" s="61"/>
      <c r="E258" s="60"/>
    </row>
    <row r="259" spans="1:5" hidden="1" x14ac:dyDescent="0.35">
      <c r="A259" s="60"/>
      <c r="B259" s="60"/>
      <c r="C259" s="60"/>
      <c r="D259" s="61"/>
      <c r="E259" s="60"/>
    </row>
    <row r="260" spans="1:5" hidden="1" x14ac:dyDescent="0.35">
      <c r="A260" s="60"/>
      <c r="B260" s="60"/>
      <c r="C260" s="60"/>
      <c r="D260" s="61"/>
      <c r="E260" s="60"/>
    </row>
    <row r="261" spans="1:5" hidden="1" x14ac:dyDescent="0.35">
      <c r="A261" s="60"/>
      <c r="B261" s="60"/>
      <c r="C261" s="60"/>
      <c r="D261" s="61"/>
      <c r="E261" s="60"/>
    </row>
    <row r="262" spans="1:5" hidden="1" x14ac:dyDescent="0.35">
      <c r="A262" s="60"/>
      <c r="B262" s="60"/>
      <c r="C262" s="60"/>
      <c r="D262" s="61"/>
      <c r="E262" s="60"/>
    </row>
    <row r="263" spans="1:5" hidden="1" x14ac:dyDescent="0.35">
      <c r="A263" s="60"/>
      <c r="B263" s="60"/>
      <c r="C263" s="60"/>
      <c r="D263" s="61"/>
      <c r="E263" s="60"/>
    </row>
    <row r="264" spans="1:5" hidden="1" x14ac:dyDescent="0.35">
      <c r="A264" s="60"/>
      <c r="B264" s="60"/>
      <c r="C264" s="60"/>
      <c r="D264" s="61"/>
      <c r="E264" s="60"/>
    </row>
    <row r="265" spans="1:5" hidden="1" x14ac:dyDescent="0.35">
      <c r="A265" s="60"/>
      <c r="B265" s="60"/>
      <c r="C265" s="60"/>
      <c r="D265" s="61"/>
      <c r="E265" s="60"/>
    </row>
    <row r="266" spans="1:5" hidden="1" x14ac:dyDescent="0.35">
      <c r="A266" s="60"/>
      <c r="B266" s="60"/>
      <c r="C266" s="60"/>
      <c r="D266" s="61"/>
      <c r="E266" s="60"/>
    </row>
    <row r="267" spans="1:5" hidden="1" x14ac:dyDescent="0.35">
      <c r="A267" s="60"/>
      <c r="B267" s="60"/>
      <c r="C267" s="60"/>
      <c r="D267" s="61"/>
      <c r="E267" s="60"/>
    </row>
    <row r="268" spans="1:5" hidden="1" x14ac:dyDescent="0.35">
      <c r="A268" s="60"/>
      <c r="B268" s="60"/>
      <c r="C268" s="60"/>
      <c r="D268" s="61"/>
      <c r="E268" s="60"/>
    </row>
    <row r="269" spans="1:5" hidden="1" x14ac:dyDescent="0.35">
      <c r="A269" s="60"/>
      <c r="B269" s="60"/>
      <c r="C269" s="60"/>
      <c r="D269" s="61"/>
      <c r="E269" s="60"/>
    </row>
    <row r="270" spans="1:5" hidden="1" x14ac:dyDescent="0.35">
      <c r="A270" s="60"/>
      <c r="B270" s="60"/>
      <c r="C270" s="60"/>
      <c r="D270" s="61"/>
      <c r="E270" s="60"/>
    </row>
    <row r="271" spans="1:5" hidden="1" x14ac:dyDescent="0.35">
      <c r="A271" s="60"/>
      <c r="B271" s="60"/>
      <c r="C271" s="60"/>
      <c r="D271" s="61"/>
      <c r="E271" s="60"/>
    </row>
    <row r="272" spans="1:5" hidden="1" x14ac:dyDescent="0.35">
      <c r="A272" s="60"/>
      <c r="B272" s="60"/>
      <c r="C272" s="60"/>
      <c r="D272" s="61"/>
      <c r="E272" s="60"/>
    </row>
    <row r="273" spans="1:5" hidden="1" x14ac:dyDescent="0.35">
      <c r="A273" s="60"/>
      <c r="B273" s="60"/>
      <c r="C273" s="60"/>
      <c r="D273" s="61"/>
      <c r="E273" s="60"/>
    </row>
    <row r="274" spans="1:5" hidden="1" x14ac:dyDescent="0.35">
      <c r="A274" s="60"/>
      <c r="B274" s="60"/>
      <c r="C274" s="60"/>
      <c r="D274" s="61"/>
      <c r="E274" s="60"/>
    </row>
    <row r="275" spans="1:5" hidden="1" x14ac:dyDescent="0.35">
      <c r="A275" s="60"/>
      <c r="B275" s="60"/>
      <c r="C275" s="60"/>
      <c r="D275" s="61"/>
      <c r="E275" s="60"/>
    </row>
    <row r="276" spans="1:5" hidden="1" x14ac:dyDescent="0.35">
      <c r="A276" s="60"/>
      <c r="B276" s="60"/>
      <c r="C276" s="60"/>
      <c r="D276" s="61"/>
      <c r="E276" s="60"/>
    </row>
    <row r="277" spans="1:5" hidden="1" x14ac:dyDescent="0.35">
      <c r="A277" s="60"/>
      <c r="B277" s="60"/>
      <c r="C277" s="60"/>
      <c r="D277" s="61"/>
      <c r="E277" s="60"/>
    </row>
    <row r="278" spans="1:5" hidden="1" x14ac:dyDescent="0.35">
      <c r="A278" s="60"/>
      <c r="B278" s="60"/>
      <c r="C278" s="60"/>
      <c r="D278" s="61"/>
      <c r="E278" s="60"/>
    </row>
    <row r="279" spans="1:5" hidden="1" x14ac:dyDescent="0.35">
      <c r="A279" s="60"/>
      <c r="B279" s="60"/>
      <c r="C279" s="60"/>
      <c r="D279" s="61"/>
      <c r="E279" s="60"/>
    </row>
    <row r="280" spans="1:5" hidden="1" x14ac:dyDescent="0.35">
      <c r="A280" s="60"/>
      <c r="B280" s="60"/>
      <c r="C280" s="60"/>
      <c r="D280" s="61"/>
      <c r="E280" s="60"/>
    </row>
    <row r="281" spans="1:5" hidden="1" x14ac:dyDescent="0.35">
      <c r="A281" s="60"/>
      <c r="B281" s="60"/>
      <c r="C281" s="60"/>
      <c r="D281" s="61"/>
      <c r="E281" s="60"/>
    </row>
    <row r="282" spans="1:5" hidden="1" x14ac:dyDescent="0.35">
      <c r="A282" s="60"/>
      <c r="B282" s="60"/>
      <c r="C282" s="60"/>
      <c r="D282" s="61"/>
      <c r="E282" s="60"/>
    </row>
    <row r="283" spans="1:5" hidden="1" x14ac:dyDescent="0.35">
      <c r="A283" s="60"/>
      <c r="B283" s="60"/>
      <c r="C283" s="60"/>
      <c r="D283" s="61"/>
      <c r="E283" s="60"/>
    </row>
    <row r="284" spans="1:5" hidden="1" x14ac:dyDescent="0.35">
      <c r="A284" s="60"/>
      <c r="B284" s="60"/>
      <c r="C284" s="60"/>
      <c r="D284" s="61"/>
      <c r="E284" s="60"/>
    </row>
    <row r="285" spans="1:5" hidden="1" x14ac:dyDescent="0.35">
      <c r="A285" s="60"/>
      <c r="B285" s="60"/>
      <c r="C285" s="60"/>
      <c r="D285" s="61"/>
      <c r="E285" s="60"/>
    </row>
    <row r="286" spans="1:5" hidden="1" x14ac:dyDescent="0.35">
      <c r="A286" s="60"/>
      <c r="B286" s="60"/>
      <c r="C286" s="60"/>
      <c r="D286" s="61"/>
      <c r="E286" s="60"/>
    </row>
    <row r="287" spans="1:5" hidden="1" x14ac:dyDescent="0.35">
      <c r="A287" s="60"/>
      <c r="B287" s="60"/>
      <c r="C287" s="60"/>
      <c r="D287" s="61"/>
      <c r="E287" s="60"/>
    </row>
    <row r="288" spans="1:5" hidden="1" x14ac:dyDescent="0.35">
      <c r="A288" s="60"/>
      <c r="B288" s="60"/>
      <c r="C288" s="60"/>
      <c r="D288" s="61"/>
      <c r="E288" s="60"/>
    </row>
    <row r="289" spans="1:5" hidden="1" x14ac:dyDescent="0.35">
      <c r="A289" s="60"/>
      <c r="B289" s="60"/>
      <c r="C289" s="60"/>
      <c r="D289" s="61"/>
      <c r="E289" s="60"/>
    </row>
    <row r="290" spans="1:5" hidden="1" x14ac:dyDescent="0.35">
      <c r="A290" s="60"/>
      <c r="B290" s="60"/>
      <c r="C290" s="60"/>
      <c r="D290" s="61"/>
      <c r="E290" s="60"/>
    </row>
    <row r="291" spans="1:5" hidden="1" x14ac:dyDescent="0.35">
      <c r="A291" s="60"/>
      <c r="B291" s="60"/>
      <c r="C291" s="60"/>
      <c r="D291" s="61"/>
      <c r="E291" s="60"/>
    </row>
    <row r="292" spans="1:5" hidden="1" x14ac:dyDescent="0.35">
      <c r="A292" s="60"/>
      <c r="B292" s="60"/>
      <c r="C292" s="60"/>
      <c r="D292" s="61"/>
      <c r="E292" s="60"/>
    </row>
    <row r="293" spans="1:5" hidden="1" x14ac:dyDescent="0.35">
      <c r="A293" s="60"/>
      <c r="B293" s="60"/>
      <c r="C293" s="60"/>
      <c r="D293" s="61"/>
      <c r="E293" s="60"/>
    </row>
    <row r="294" spans="1:5" hidden="1" x14ac:dyDescent="0.35">
      <c r="A294" s="60"/>
      <c r="B294" s="60"/>
      <c r="C294" s="60"/>
      <c r="D294" s="61"/>
      <c r="E294" s="60"/>
    </row>
    <row r="295" spans="1:5" hidden="1" x14ac:dyDescent="0.35">
      <c r="A295" s="60"/>
      <c r="B295" s="60"/>
      <c r="C295" s="60"/>
      <c r="D295" s="61"/>
      <c r="E295" s="60"/>
    </row>
    <row r="296" spans="1:5" hidden="1" x14ac:dyDescent="0.35">
      <c r="A296" s="60"/>
      <c r="B296" s="60"/>
      <c r="C296" s="60"/>
      <c r="D296" s="61"/>
      <c r="E296" s="60"/>
    </row>
    <row r="297" spans="1:5" hidden="1" x14ac:dyDescent="0.35">
      <c r="A297" s="60"/>
      <c r="B297" s="60"/>
      <c r="C297" s="60"/>
      <c r="D297" s="61"/>
      <c r="E297" s="60"/>
    </row>
    <row r="298" spans="1:5" hidden="1" x14ac:dyDescent="0.35">
      <c r="A298" s="60"/>
      <c r="B298" s="60"/>
      <c r="C298" s="60"/>
      <c r="D298" s="61"/>
      <c r="E298" s="60"/>
    </row>
    <row r="299" spans="1:5" hidden="1" x14ac:dyDescent="0.35">
      <c r="A299" s="60"/>
      <c r="B299" s="60"/>
      <c r="C299" s="60"/>
      <c r="D299" s="61"/>
      <c r="E299" s="60"/>
    </row>
    <row r="300" spans="1:5" hidden="1" x14ac:dyDescent="0.35">
      <c r="A300" s="60"/>
      <c r="B300" s="60"/>
      <c r="C300" s="60"/>
      <c r="D300" s="61"/>
      <c r="E300" s="60"/>
    </row>
    <row r="301" spans="1:5" hidden="1" x14ac:dyDescent="0.35">
      <c r="A301" s="60"/>
      <c r="B301" s="60"/>
      <c r="C301" s="60"/>
      <c r="D301" s="61"/>
      <c r="E301" s="60"/>
    </row>
    <row r="302" spans="1:5" hidden="1" x14ac:dyDescent="0.35">
      <c r="A302" s="60"/>
      <c r="B302" s="60"/>
      <c r="C302" s="60"/>
      <c r="D302" s="61"/>
      <c r="E302" s="60"/>
    </row>
    <row r="303" spans="1:5" hidden="1" x14ac:dyDescent="0.35">
      <c r="A303" s="60"/>
      <c r="B303" s="60"/>
      <c r="C303" s="60"/>
      <c r="D303" s="61"/>
      <c r="E303" s="60"/>
    </row>
    <row r="304" spans="1:5" hidden="1" x14ac:dyDescent="0.35">
      <c r="A304" s="60"/>
      <c r="B304" s="60"/>
      <c r="C304" s="60"/>
      <c r="D304" s="61"/>
      <c r="E304" s="60"/>
    </row>
    <row r="305" spans="1:5" hidden="1" x14ac:dyDescent="0.35">
      <c r="A305" s="60"/>
      <c r="B305" s="60"/>
      <c r="C305" s="60"/>
      <c r="D305" s="61"/>
      <c r="E305" s="60"/>
    </row>
    <row r="306" spans="1:5" hidden="1" x14ac:dyDescent="0.35">
      <c r="A306" s="60"/>
      <c r="B306" s="60"/>
      <c r="C306" s="60"/>
      <c r="D306" s="61"/>
      <c r="E306" s="60"/>
    </row>
    <row r="307" spans="1:5" hidden="1" x14ac:dyDescent="0.35">
      <c r="A307" s="60"/>
      <c r="B307" s="60"/>
      <c r="C307" s="60"/>
      <c r="D307" s="61"/>
      <c r="E307" s="60"/>
    </row>
    <row r="308" spans="1:5" hidden="1" x14ac:dyDescent="0.35">
      <c r="A308" s="60"/>
      <c r="B308" s="60"/>
      <c r="C308" s="60"/>
      <c r="D308" s="61"/>
      <c r="E308" s="60"/>
    </row>
    <row r="309" spans="1:5" hidden="1" x14ac:dyDescent="0.35">
      <c r="A309" s="60"/>
      <c r="B309" s="60"/>
      <c r="C309" s="60"/>
      <c r="D309" s="61"/>
      <c r="E309" s="60"/>
    </row>
    <row r="310" spans="1:5" hidden="1" x14ac:dyDescent="0.35">
      <c r="A310" s="60"/>
      <c r="B310" s="60"/>
      <c r="C310" s="60"/>
      <c r="D310" s="61"/>
      <c r="E310" s="60"/>
    </row>
    <row r="311" spans="1:5" hidden="1" x14ac:dyDescent="0.35">
      <c r="A311" s="60"/>
      <c r="B311" s="60"/>
      <c r="C311" s="60"/>
      <c r="D311" s="61"/>
      <c r="E311" s="60"/>
    </row>
    <row r="312" spans="1:5" hidden="1" x14ac:dyDescent="0.35">
      <c r="A312" s="60"/>
      <c r="B312" s="60"/>
      <c r="C312" s="60"/>
      <c r="D312" s="61"/>
      <c r="E312" s="60"/>
    </row>
    <row r="313" spans="1:5" hidden="1" x14ac:dyDescent="0.35">
      <c r="A313" s="60"/>
      <c r="B313" s="60"/>
      <c r="C313" s="60"/>
      <c r="D313" s="61"/>
      <c r="E313" s="60"/>
    </row>
    <row r="314" spans="1:5" hidden="1" x14ac:dyDescent="0.35">
      <c r="A314" s="60"/>
      <c r="B314" s="60"/>
      <c r="C314" s="60"/>
      <c r="D314" s="61"/>
      <c r="E314" s="60"/>
    </row>
    <row r="315" spans="1:5" hidden="1" x14ac:dyDescent="0.35">
      <c r="A315" s="60"/>
      <c r="B315" s="60"/>
      <c r="C315" s="60"/>
      <c r="D315" s="61"/>
      <c r="E315" s="60"/>
    </row>
    <row r="316" spans="1:5" hidden="1" x14ac:dyDescent="0.35">
      <c r="A316" s="60"/>
      <c r="B316" s="60"/>
      <c r="C316" s="60"/>
      <c r="D316" s="61"/>
      <c r="E316" s="60"/>
    </row>
    <row r="317" spans="1:5" hidden="1" x14ac:dyDescent="0.35">
      <c r="A317" s="60"/>
      <c r="B317" s="60"/>
      <c r="C317" s="60"/>
      <c r="D317" s="61"/>
      <c r="E317" s="60"/>
    </row>
    <row r="318" spans="1:5" hidden="1" x14ac:dyDescent="0.35">
      <c r="A318" s="60"/>
      <c r="B318" s="60"/>
      <c r="C318" s="60"/>
      <c r="D318" s="61"/>
      <c r="E318" s="60"/>
    </row>
    <row r="319" spans="1:5" hidden="1" x14ac:dyDescent="0.35">
      <c r="A319" s="60"/>
      <c r="B319" s="60"/>
      <c r="C319" s="60"/>
      <c r="D319" s="61"/>
      <c r="E319" s="60"/>
    </row>
    <row r="320" spans="1:5" hidden="1" x14ac:dyDescent="0.35">
      <c r="A320" s="60"/>
      <c r="B320" s="60"/>
      <c r="C320" s="60"/>
      <c r="D320" s="61"/>
      <c r="E320" s="60"/>
    </row>
    <row r="321" spans="1:5" hidden="1" x14ac:dyDescent="0.35">
      <c r="A321" s="60"/>
      <c r="B321" s="60"/>
      <c r="C321" s="60"/>
      <c r="D321" s="61"/>
      <c r="E321" s="60"/>
    </row>
    <row r="322" spans="1:5" hidden="1" x14ac:dyDescent="0.35">
      <c r="A322" s="60"/>
      <c r="B322" s="60"/>
      <c r="C322" s="60"/>
      <c r="D322" s="61"/>
      <c r="E322" s="60"/>
    </row>
    <row r="323" spans="1:5" hidden="1" x14ac:dyDescent="0.35">
      <c r="A323" s="60"/>
      <c r="B323" s="60"/>
      <c r="C323" s="60"/>
      <c r="D323" s="61"/>
      <c r="E323" s="60"/>
    </row>
    <row r="324" spans="1:5" hidden="1" x14ac:dyDescent="0.35">
      <c r="A324" s="60"/>
      <c r="B324" s="60"/>
      <c r="C324" s="60"/>
      <c r="D324" s="61"/>
      <c r="E324" s="60"/>
    </row>
    <row r="325" spans="1:5" hidden="1" x14ac:dyDescent="0.35">
      <c r="A325" s="60"/>
      <c r="B325" s="60"/>
      <c r="C325" s="60"/>
      <c r="D325" s="61"/>
      <c r="E325" s="60"/>
    </row>
    <row r="326" spans="1:5" hidden="1" x14ac:dyDescent="0.35">
      <c r="A326" s="60"/>
      <c r="B326" s="60"/>
      <c r="C326" s="60"/>
      <c r="D326" s="61"/>
      <c r="E326" s="60"/>
    </row>
    <row r="327" spans="1:5" hidden="1" x14ac:dyDescent="0.35">
      <c r="A327" s="60"/>
      <c r="B327" s="60"/>
      <c r="C327" s="60"/>
      <c r="D327" s="61"/>
      <c r="E327" s="60"/>
    </row>
    <row r="328" spans="1:5" hidden="1" x14ac:dyDescent="0.35">
      <c r="A328" s="60"/>
      <c r="B328" s="60"/>
      <c r="C328" s="60"/>
      <c r="D328" s="61"/>
      <c r="E328" s="60"/>
    </row>
    <row r="329" spans="1:5" hidden="1" x14ac:dyDescent="0.35">
      <c r="A329" s="60"/>
      <c r="B329" s="60"/>
      <c r="C329" s="60"/>
      <c r="D329" s="61"/>
      <c r="E329" s="60"/>
    </row>
    <row r="330" spans="1:5" hidden="1" x14ac:dyDescent="0.35">
      <c r="A330" s="60"/>
      <c r="B330" s="60"/>
      <c r="C330" s="60"/>
      <c r="D330" s="61"/>
      <c r="E330" s="60"/>
    </row>
    <row r="331" spans="1:5" hidden="1" x14ac:dyDescent="0.35">
      <c r="A331" s="60"/>
      <c r="B331" s="60"/>
      <c r="C331" s="60"/>
      <c r="D331" s="61"/>
      <c r="E331" s="60"/>
    </row>
    <row r="332" spans="1:5" hidden="1" x14ac:dyDescent="0.35">
      <c r="A332" s="60"/>
      <c r="B332" s="60"/>
      <c r="C332" s="60"/>
      <c r="D332" s="61"/>
      <c r="E332" s="60"/>
    </row>
    <row r="333" spans="1:5" hidden="1" x14ac:dyDescent="0.35">
      <c r="A333" s="60"/>
      <c r="B333" s="60"/>
      <c r="C333" s="60"/>
      <c r="D333" s="61"/>
      <c r="E333" s="60"/>
    </row>
    <row r="334" spans="1:5" hidden="1" x14ac:dyDescent="0.35">
      <c r="A334" s="60"/>
      <c r="B334" s="60"/>
      <c r="C334" s="60"/>
      <c r="D334" s="61"/>
      <c r="E334" s="60"/>
    </row>
    <row r="335" spans="1:5" hidden="1" x14ac:dyDescent="0.35">
      <c r="A335" s="60"/>
      <c r="B335" s="60"/>
      <c r="C335" s="60"/>
      <c r="D335" s="61"/>
      <c r="E335" s="60"/>
    </row>
    <row r="336" spans="1:5" hidden="1" x14ac:dyDescent="0.35">
      <c r="A336" s="60"/>
      <c r="B336" s="60"/>
      <c r="C336" s="60"/>
      <c r="D336" s="61"/>
      <c r="E336" s="60"/>
    </row>
    <row r="337" spans="1:5" hidden="1" x14ac:dyDescent="0.35">
      <c r="A337" s="60"/>
      <c r="B337" s="60"/>
      <c r="C337" s="60"/>
      <c r="D337" s="61"/>
      <c r="E337" s="60"/>
    </row>
    <row r="338" spans="1:5" hidden="1" x14ac:dyDescent="0.35">
      <c r="A338" s="60"/>
      <c r="B338" s="60"/>
      <c r="C338" s="60"/>
      <c r="D338" s="61"/>
      <c r="E338" s="60"/>
    </row>
    <row r="339" spans="1:5" hidden="1" x14ac:dyDescent="0.35">
      <c r="A339" s="60"/>
      <c r="B339" s="60"/>
      <c r="C339" s="60"/>
      <c r="D339" s="61"/>
      <c r="E339" s="60"/>
    </row>
    <row r="340" spans="1:5" hidden="1" x14ac:dyDescent="0.35">
      <c r="A340" s="60"/>
      <c r="B340" s="60"/>
      <c r="C340" s="60"/>
      <c r="D340" s="61"/>
      <c r="E340" s="60"/>
    </row>
    <row r="341" spans="1:5" hidden="1" x14ac:dyDescent="0.35">
      <c r="A341" s="60"/>
      <c r="B341" s="60"/>
      <c r="C341" s="60"/>
      <c r="D341" s="61"/>
      <c r="E341" s="60"/>
    </row>
    <row r="342" spans="1:5" hidden="1" x14ac:dyDescent="0.35">
      <c r="A342" s="60"/>
      <c r="B342" s="60"/>
      <c r="C342" s="60"/>
      <c r="D342" s="61"/>
      <c r="E342" s="60"/>
    </row>
    <row r="343" spans="1:5" hidden="1" x14ac:dyDescent="0.35">
      <c r="A343" s="60"/>
      <c r="B343" s="60"/>
      <c r="C343" s="60"/>
      <c r="D343" s="61"/>
      <c r="E343" s="60"/>
    </row>
    <row r="344" spans="1:5" hidden="1" x14ac:dyDescent="0.35">
      <c r="A344" s="60"/>
      <c r="B344" s="60"/>
      <c r="C344" s="60"/>
      <c r="D344" s="61"/>
      <c r="E344" s="60"/>
    </row>
    <row r="345" spans="1:5" hidden="1" x14ac:dyDescent="0.35">
      <c r="A345" s="60"/>
      <c r="B345" s="60"/>
      <c r="C345" s="60"/>
      <c r="D345" s="61"/>
      <c r="E345" s="60"/>
    </row>
    <row r="346" spans="1:5" hidden="1" x14ac:dyDescent="0.35">
      <c r="A346" s="60"/>
      <c r="B346" s="60"/>
      <c r="C346" s="60"/>
      <c r="D346" s="61"/>
      <c r="E346" s="60"/>
    </row>
    <row r="347" spans="1:5" hidden="1" x14ac:dyDescent="0.35">
      <c r="A347" s="60"/>
      <c r="B347" s="60"/>
      <c r="C347" s="60"/>
      <c r="D347" s="61"/>
      <c r="E347" s="60"/>
    </row>
    <row r="348" spans="1:5" hidden="1" x14ac:dyDescent="0.35">
      <c r="A348" s="60"/>
      <c r="B348" s="60"/>
      <c r="C348" s="60"/>
      <c r="D348" s="61"/>
      <c r="E348" s="60"/>
    </row>
    <row r="349" spans="1:5" hidden="1" x14ac:dyDescent="0.35">
      <c r="A349" s="60"/>
      <c r="B349" s="60"/>
      <c r="C349" s="60"/>
      <c r="D349" s="61"/>
      <c r="E349" s="60"/>
    </row>
    <row r="350" spans="1:5" hidden="1" x14ac:dyDescent="0.35">
      <c r="A350" s="60"/>
      <c r="B350" s="60"/>
      <c r="C350" s="60"/>
      <c r="D350" s="61"/>
      <c r="E350" s="60"/>
    </row>
    <row r="351" spans="1:5" hidden="1" x14ac:dyDescent="0.35">
      <c r="A351" s="60"/>
      <c r="B351" s="60"/>
      <c r="C351" s="60"/>
      <c r="D351" s="61"/>
      <c r="E351" s="60"/>
    </row>
    <row r="352" spans="1:5" hidden="1" x14ac:dyDescent="0.35">
      <c r="A352" s="60"/>
      <c r="B352" s="60"/>
      <c r="C352" s="60"/>
      <c r="D352" s="61"/>
      <c r="E352" s="60"/>
    </row>
    <row r="353" spans="1:5" hidden="1" x14ac:dyDescent="0.35">
      <c r="A353" s="60"/>
      <c r="B353" s="60"/>
      <c r="C353" s="60"/>
      <c r="D353" s="61"/>
      <c r="E353" s="60"/>
    </row>
    <row r="354" spans="1:5" hidden="1" x14ac:dyDescent="0.35">
      <c r="A354" s="60"/>
      <c r="B354" s="60"/>
      <c r="C354" s="60"/>
      <c r="D354" s="61"/>
      <c r="E354" s="60"/>
    </row>
    <row r="355" spans="1:5" hidden="1" x14ac:dyDescent="0.35">
      <c r="A355" s="60"/>
      <c r="B355" s="60"/>
      <c r="C355" s="60"/>
      <c r="D355" s="61"/>
      <c r="E355" s="60"/>
    </row>
    <row r="356" spans="1:5" hidden="1" x14ac:dyDescent="0.35">
      <c r="A356" s="60"/>
      <c r="B356" s="60"/>
      <c r="C356" s="60"/>
      <c r="D356" s="61"/>
      <c r="E356" s="60"/>
    </row>
    <row r="357" spans="1:5" hidden="1" x14ac:dyDescent="0.35">
      <c r="A357" s="60"/>
      <c r="B357" s="60"/>
      <c r="C357" s="60"/>
      <c r="D357" s="61"/>
      <c r="E357" s="60"/>
    </row>
    <row r="358" spans="1:5" hidden="1" x14ac:dyDescent="0.35">
      <c r="A358" s="60"/>
      <c r="B358" s="60"/>
      <c r="C358" s="60"/>
      <c r="D358" s="61"/>
      <c r="E358" s="60"/>
    </row>
    <row r="359" spans="1:5" hidden="1" x14ac:dyDescent="0.35">
      <c r="A359" s="60"/>
      <c r="B359" s="60"/>
      <c r="C359" s="60"/>
      <c r="D359" s="61"/>
      <c r="E359" s="60"/>
    </row>
    <row r="360" spans="1:5" hidden="1" x14ac:dyDescent="0.35">
      <c r="A360" s="60"/>
      <c r="B360" s="60"/>
      <c r="C360" s="60"/>
      <c r="D360" s="61"/>
      <c r="E360" s="60"/>
    </row>
    <row r="361" spans="1:5" hidden="1" x14ac:dyDescent="0.35">
      <c r="A361" s="60"/>
      <c r="B361" s="60"/>
      <c r="C361" s="60"/>
      <c r="D361" s="61"/>
      <c r="E361" s="60"/>
    </row>
    <row r="362" spans="1:5" hidden="1" x14ac:dyDescent="0.35">
      <c r="A362" s="60"/>
      <c r="B362" s="60"/>
      <c r="C362" s="60"/>
      <c r="D362" s="61"/>
      <c r="E362" s="60"/>
    </row>
    <row r="363" spans="1:5" hidden="1" x14ac:dyDescent="0.35">
      <c r="A363" s="60"/>
      <c r="B363" s="60"/>
      <c r="C363" s="60"/>
      <c r="D363" s="61"/>
      <c r="E363" s="60"/>
    </row>
    <row r="364" spans="1:5" hidden="1" x14ac:dyDescent="0.35">
      <c r="A364" s="60"/>
      <c r="B364" s="60"/>
      <c r="C364" s="60"/>
      <c r="D364" s="61"/>
      <c r="E364" s="60"/>
    </row>
    <row r="365" spans="1:5" hidden="1" x14ac:dyDescent="0.35">
      <c r="A365" s="60"/>
      <c r="B365" s="60"/>
      <c r="C365" s="60"/>
      <c r="D365" s="61"/>
      <c r="E365" s="60"/>
    </row>
    <row r="366" spans="1:5" hidden="1" x14ac:dyDescent="0.35">
      <c r="A366" s="60"/>
      <c r="B366" s="60"/>
      <c r="C366" s="60"/>
      <c r="D366" s="61"/>
      <c r="E366" s="60"/>
    </row>
    <row r="367" spans="1:5" hidden="1" x14ac:dyDescent="0.35">
      <c r="A367" s="60"/>
      <c r="B367" s="60"/>
      <c r="C367" s="60"/>
      <c r="D367" s="61"/>
      <c r="E367" s="60"/>
    </row>
    <row r="368" spans="1:5" hidden="1" x14ac:dyDescent="0.35">
      <c r="A368" s="60"/>
      <c r="B368" s="60"/>
      <c r="C368" s="60"/>
      <c r="D368" s="61"/>
      <c r="E368" s="60"/>
    </row>
    <row r="369" spans="1:5" hidden="1" x14ac:dyDescent="0.35">
      <c r="A369" s="60"/>
      <c r="B369" s="60"/>
      <c r="C369" s="60"/>
      <c r="D369" s="61"/>
      <c r="E369" s="60"/>
    </row>
    <row r="370" spans="1:5" hidden="1" x14ac:dyDescent="0.35">
      <c r="A370" s="60"/>
      <c r="B370" s="60"/>
      <c r="C370" s="60"/>
      <c r="D370" s="61"/>
      <c r="E370" s="60"/>
    </row>
    <row r="371" spans="1:5" hidden="1" x14ac:dyDescent="0.35">
      <c r="A371" s="60"/>
      <c r="B371" s="60"/>
      <c r="C371" s="60"/>
      <c r="D371" s="61"/>
      <c r="E371" s="60"/>
    </row>
    <row r="372" spans="1:5" hidden="1" x14ac:dyDescent="0.35">
      <c r="A372" s="60"/>
      <c r="B372" s="60"/>
      <c r="C372" s="60"/>
      <c r="D372" s="61"/>
      <c r="E372" s="60"/>
    </row>
    <row r="373" spans="1:5" hidden="1" x14ac:dyDescent="0.35">
      <c r="A373" s="60"/>
      <c r="B373" s="60"/>
      <c r="C373" s="60"/>
      <c r="D373" s="61"/>
      <c r="E373" s="60"/>
    </row>
    <row r="374" spans="1:5" hidden="1" x14ac:dyDescent="0.35">
      <c r="A374" s="60"/>
      <c r="B374" s="60"/>
      <c r="C374" s="60"/>
      <c r="D374" s="61"/>
      <c r="E374" s="60"/>
    </row>
    <row r="375" spans="1:5" hidden="1" x14ac:dyDescent="0.35">
      <c r="A375" s="60"/>
      <c r="B375" s="60"/>
      <c r="C375" s="60"/>
      <c r="D375" s="61"/>
      <c r="E375" s="60"/>
    </row>
    <row r="376" spans="1:5" hidden="1" x14ac:dyDescent="0.35">
      <c r="A376" s="60"/>
      <c r="B376" s="60"/>
      <c r="C376" s="60"/>
      <c r="D376" s="61"/>
      <c r="E376" s="60"/>
    </row>
    <row r="377" spans="1:5" hidden="1" x14ac:dyDescent="0.35">
      <c r="A377" s="60"/>
      <c r="B377" s="60"/>
      <c r="C377" s="60"/>
      <c r="D377" s="61"/>
      <c r="E377" s="60"/>
    </row>
    <row r="378" spans="1:5" hidden="1" x14ac:dyDescent="0.35">
      <c r="A378" s="60"/>
      <c r="B378" s="60"/>
      <c r="C378" s="60"/>
      <c r="D378" s="61"/>
      <c r="E378" s="60"/>
    </row>
    <row r="379" spans="1:5" hidden="1" x14ac:dyDescent="0.35">
      <c r="A379" s="60"/>
      <c r="B379" s="60"/>
      <c r="C379" s="60"/>
      <c r="D379" s="61"/>
      <c r="E379" s="60"/>
    </row>
    <row r="380" spans="1:5" hidden="1" x14ac:dyDescent="0.35">
      <c r="A380" s="60"/>
      <c r="B380" s="60"/>
      <c r="C380" s="60"/>
      <c r="D380" s="61"/>
      <c r="E380" s="60"/>
    </row>
    <row r="381" spans="1:5" hidden="1" x14ac:dyDescent="0.35">
      <c r="A381" s="60"/>
      <c r="B381" s="60"/>
      <c r="C381" s="60"/>
      <c r="D381" s="61"/>
      <c r="E381" s="60"/>
    </row>
    <row r="382" spans="1:5" hidden="1" x14ac:dyDescent="0.35">
      <c r="A382" s="60"/>
      <c r="B382" s="60"/>
      <c r="C382" s="60"/>
      <c r="D382" s="61"/>
      <c r="E382" s="60"/>
    </row>
    <row r="383" spans="1:5" hidden="1" x14ac:dyDescent="0.35">
      <c r="A383" s="60"/>
      <c r="B383" s="60"/>
      <c r="C383" s="60"/>
      <c r="D383" s="61"/>
      <c r="E383" s="60"/>
    </row>
    <row r="384" spans="1:5" hidden="1" x14ac:dyDescent="0.35">
      <c r="A384" s="60"/>
      <c r="B384" s="60"/>
      <c r="C384" s="60"/>
      <c r="D384" s="61"/>
      <c r="E384" s="60"/>
    </row>
    <row r="385" spans="1:5" hidden="1" x14ac:dyDescent="0.35">
      <c r="A385" s="60"/>
      <c r="B385" s="60"/>
      <c r="C385" s="60"/>
      <c r="D385" s="61"/>
      <c r="E385" s="60"/>
    </row>
    <row r="386" spans="1:5" hidden="1" x14ac:dyDescent="0.35">
      <c r="A386" s="60"/>
      <c r="B386" s="60"/>
      <c r="C386" s="60"/>
      <c r="D386" s="61"/>
      <c r="E386" s="60"/>
    </row>
    <row r="387" spans="1:5" hidden="1" x14ac:dyDescent="0.35">
      <c r="A387" s="60"/>
      <c r="B387" s="60"/>
      <c r="C387" s="60"/>
      <c r="D387" s="61"/>
      <c r="E387" s="60"/>
    </row>
    <row r="388" spans="1:5" hidden="1" x14ac:dyDescent="0.35">
      <c r="A388" s="60"/>
      <c r="B388" s="60"/>
      <c r="C388" s="60"/>
      <c r="D388" s="61"/>
      <c r="E388" s="60"/>
    </row>
    <row r="389" spans="1:5" hidden="1" x14ac:dyDescent="0.35">
      <c r="A389" s="60"/>
      <c r="B389" s="60"/>
      <c r="C389" s="60"/>
      <c r="D389" s="61"/>
      <c r="E389" s="60"/>
    </row>
    <row r="390" spans="1:5" hidden="1" x14ac:dyDescent="0.35">
      <c r="A390" s="60"/>
      <c r="B390" s="60"/>
      <c r="C390" s="60"/>
      <c r="D390" s="61"/>
      <c r="E390" s="60"/>
    </row>
    <row r="391" spans="1:5" hidden="1" x14ac:dyDescent="0.35">
      <c r="A391" s="60"/>
      <c r="B391" s="60"/>
      <c r="C391" s="60"/>
      <c r="D391" s="61"/>
      <c r="E391" s="60"/>
    </row>
    <row r="392" spans="1:5" hidden="1" x14ac:dyDescent="0.35">
      <c r="A392" s="60"/>
      <c r="B392" s="60"/>
      <c r="C392" s="60"/>
      <c r="D392" s="61"/>
      <c r="E392" s="60"/>
    </row>
    <row r="393" spans="1:5" hidden="1" x14ac:dyDescent="0.35">
      <c r="A393" s="60"/>
      <c r="B393" s="60"/>
      <c r="C393" s="60"/>
      <c r="D393" s="61"/>
      <c r="E393" s="60"/>
    </row>
    <row r="394" spans="1:5" hidden="1" x14ac:dyDescent="0.35">
      <c r="A394" s="60"/>
      <c r="B394" s="60"/>
      <c r="C394" s="60"/>
      <c r="D394" s="61"/>
      <c r="E394" s="60"/>
    </row>
    <row r="395" spans="1:5" hidden="1" x14ac:dyDescent="0.35">
      <c r="A395" s="60"/>
      <c r="B395" s="60"/>
      <c r="C395" s="60"/>
      <c r="D395" s="61"/>
      <c r="E395" s="60"/>
    </row>
    <row r="396" spans="1:5" hidden="1" x14ac:dyDescent="0.35">
      <c r="A396" s="60"/>
      <c r="B396" s="60"/>
      <c r="C396" s="60"/>
      <c r="D396" s="61"/>
      <c r="E396" s="60"/>
    </row>
    <row r="397" spans="1:5" hidden="1" x14ac:dyDescent="0.35">
      <c r="A397" s="60"/>
      <c r="B397" s="60"/>
      <c r="C397" s="60"/>
      <c r="D397" s="61"/>
      <c r="E397" s="60"/>
    </row>
    <row r="398" spans="1:5" hidden="1" x14ac:dyDescent="0.35">
      <c r="A398" s="60"/>
      <c r="B398" s="60"/>
      <c r="C398" s="60"/>
      <c r="D398" s="61"/>
      <c r="E398" s="60"/>
    </row>
    <row r="399" spans="1:5" hidden="1" x14ac:dyDescent="0.35">
      <c r="A399" s="60"/>
      <c r="B399" s="60"/>
      <c r="C399" s="60"/>
      <c r="D399" s="61"/>
      <c r="E399" s="60"/>
    </row>
    <row r="400" spans="1:5" hidden="1" x14ac:dyDescent="0.35">
      <c r="A400" s="60"/>
      <c r="B400" s="60"/>
      <c r="C400" s="60"/>
      <c r="D400" s="61"/>
      <c r="E400" s="60"/>
    </row>
    <row r="401" spans="1:5" hidden="1" x14ac:dyDescent="0.35">
      <c r="A401" s="60"/>
      <c r="B401" s="60"/>
      <c r="C401" s="60"/>
      <c r="D401" s="61"/>
      <c r="E401" s="60"/>
    </row>
    <row r="402" spans="1:5" hidden="1" x14ac:dyDescent="0.35">
      <c r="A402" s="60"/>
      <c r="B402" s="60"/>
      <c r="C402" s="60"/>
      <c r="D402" s="61"/>
      <c r="E402" s="60"/>
    </row>
    <row r="403" spans="1:5" hidden="1" x14ac:dyDescent="0.35">
      <c r="A403" s="60"/>
      <c r="B403" s="60"/>
      <c r="C403" s="60"/>
      <c r="D403" s="61"/>
      <c r="E403" s="60"/>
    </row>
    <row r="404" spans="1:5" hidden="1" x14ac:dyDescent="0.35">
      <c r="A404" s="60"/>
      <c r="B404" s="60"/>
      <c r="C404" s="60"/>
      <c r="D404" s="61"/>
      <c r="E404" s="60"/>
    </row>
    <row r="405" spans="1:5" hidden="1" x14ac:dyDescent="0.35">
      <c r="A405" s="60"/>
      <c r="B405" s="60"/>
      <c r="C405" s="60"/>
      <c r="D405" s="61"/>
      <c r="E405" s="60"/>
    </row>
    <row r="406" spans="1:5" hidden="1" x14ac:dyDescent="0.35">
      <c r="A406" s="60"/>
      <c r="B406" s="60"/>
      <c r="C406" s="60"/>
      <c r="D406" s="61"/>
      <c r="E406" s="60"/>
    </row>
    <row r="407" spans="1:5" hidden="1" x14ac:dyDescent="0.35">
      <c r="A407" s="60"/>
      <c r="B407" s="60"/>
      <c r="C407" s="60"/>
      <c r="D407" s="61"/>
      <c r="E407" s="60"/>
    </row>
    <row r="408" spans="1:5" hidden="1" x14ac:dyDescent="0.35">
      <c r="A408" s="60"/>
      <c r="B408" s="60"/>
      <c r="C408" s="60"/>
      <c r="D408" s="61"/>
      <c r="E408" s="60"/>
    </row>
    <row r="409" spans="1:5" hidden="1" x14ac:dyDescent="0.35">
      <c r="A409" s="60"/>
      <c r="B409" s="60"/>
      <c r="C409" s="60"/>
      <c r="D409" s="61"/>
      <c r="E409" s="60"/>
    </row>
    <row r="410" spans="1:5" hidden="1" x14ac:dyDescent="0.35">
      <c r="A410" s="60"/>
      <c r="B410" s="60"/>
      <c r="C410" s="60"/>
      <c r="D410" s="61"/>
      <c r="E410" s="60"/>
    </row>
    <row r="411" spans="1:5" hidden="1" x14ac:dyDescent="0.35">
      <c r="A411" s="60"/>
      <c r="B411" s="60"/>
      <c r="C411" s="60"/>
      <c r="D411" s="61"/>
      <c r="E411" s="60"/>
    </row>
    <row r="412" spans="1:5" hidden="1" x14ac:dyDescent="0.35">
      <c r="A412" s="60"/>
      <c r="B412" s="60"/>
      <c r="C412" s="60"/>
      <c r="D412" s="61"/>
      <c r="E412" s="60"/>
    </row>
    <row r="413" spans="1:5" hidden="1" x14ac:dyDescent="0.35">
      <c r="A413" s="60"/>
      <c r="B413" s="60"/>
      <c r="C413" s="60"/>
      <c r="D413" s="61"/>
      <c r="E413" s="60"/>
    </row>
    <row r="414" spans="1:5" hidden="1" x14ac:dyDescent="0.35">
      <c r="A414" s="60"/>
      <c r="B414" s="60"/>
      <c r="C414" s="60"/>
      <c r="D414" s="61"/>
      <c r="E414" s="60"/>
    </row>
    <row r="415" spans="1:5" hidden="1" x14ac:dyDescent="0.35">
      <c r="A415" s="60"/>
      <c r="B415" s="60"/>
      <c r="C415" s="60"/>
      <c r="D415" s="61"/>
      <c r="E415" s="60"/>
    </row>
    <row r="416" spans="1:5" hidden="1" x14ac:dyDescent="0.35">
      <c r="A416" s="60"/>
      <c r="B416" s="60"/>
      <c r="C416" s="60"/>
      <c r="D416" s="61"/>
      <c r="E416" s="60"/>
    </row>
    <row r="417" spans="1:5" hidden="1" x14ac:dyDescent="0.35">
      <c r="A417" s="60"/>
      <c r="B417" s="60"/>
      <c r="C417" s="60"/>
      <c r="D417" s="61"/>
      <c r="E417" s="60"/>
    </row>
    <row r="418" spans="1:5" hidden="1" x14ac:dyDescent="0.35">
      <c r="A418" s="60"/>
      <c r="B418" s="60"/>
      <c r="C418" s="60"/>
      <c r="D418" s="61"/>
      <c r="E418" s="60"/>
    </row>
    <row r="419" spans="1:5" hidden="1" x14ac:dyDescent="0.35">
      <c r="A419" s="60"/>
      <c r="B419" s="60"/>
      <c r="C419" s="60"/>
      <c r="D419" s="61"/>
      <c r="E419" s="60"/>
    </row>
    <row r="420" spans="1:5" hidden="1" x14ac:dyDescent="0.35">
      <c r="A420" s="60"/>
      <c r="B420" s="60"/>
      <c r="C420" s="60"/>
      <c r="D420" s="61"/>
      <c r="E420" s="60"/>
    </row>
    <row r="421" spans="1:5" hidden="1" x14ac:dyDescent="0.35">
      <c r="A421" s="60"/>
      <c r="B421" s="60"/>
      <c r="C421" s="60"/>
      <c r="D421" s="61"/>
      <c r="E421" s="60"/>
    </row>
    <row r="422" spans="1:5" hidden="1" x14ac:dyDescent="0.35">
      <c r="A422" s="60"/>
      <c r="B422" s="60"/>
      <c r="C422" s="60"/>
      <c r="D422" s="61"/>
      <c r="E422" s="60"/>
    </row>
    <row r="423" spans="1:5" hidden="1" x14ac:dyDescent="0.35">
      <c r="A423" s="60"/>
      <c r="B423" s="60"/>
      <c r="C423" s="60"/>
      <c r="D423" s="61"/>
      <c r="E423" s="60"/>
    </row>
    <row r="424" spans="1:5" hidden="1" x14ac:dyDescent="0.35">
      <c r="A424" s="60"/>
      <c r="B424" s="60"/>
      <c r="C424" s="60"/>
      <c r="D424" s="61"/>
      <c r="E424" s="60"/>
    </row>
    <row r="425" spans="1:5" hidden="1" x14ac:dyDescent="0.35">
      <c r="A425" s="60"/>
      <c r="B425" s="60"/>
      <c r="C425" s="60"/>
      <c r="D425" s="61"/>
      <c r="E425" s="60"/>
    </row>
    <row r="426" spans="1:5" hidden="1" x14ac:dyDescent="0.35">
      <c r="A426" s="60"/>
      <c r="B426" s="60"/>
      <c r="C426" s="60"/>
      <c r="D426" s="61"/>
      <c r="E426" s="60"/>
    </row>
    <row r="427" spans="1:5" hidden="1" x14ac:dyDescent="0.35">
      <c r="A427" s="60"/>
      <c r="B427" s="60"/>
      <c r="C427" s="60"/>
      <c r="D427" s="61"/>
      <c r="E427" s="60"/>
    </row>
    <row r="428" spans="1:5" hidden="1" x14ac:dyDescent="0.35">
      <c r="A428" s="60"/>
      <c r="B428" s="60"/>
      <c r="C428" s="60"/>
      <c r="D428" s="61"/>
      <c r="E428" s="60"/>
    </row>
    <row r="429" spans="1:5" hidden="1" x14ac:dyDescent="0.35">
      <c r="A429" s="60"/>
      <c r="B429" s="60"/>
      <c r="C429" s="60"/>
      <c r="D429" s="61"/>
      <c r="E429" s="60"/>
    </row>
    <row r="430" spans="1:5" hidden="1" x14ac:dyDescent="0.35">
      <c r="A430" s="60"/>
      <c r="B430" s="60"/>
      <c r="C430" s="60"/>
      <c r="D430" s="61"/>
      <c r="E430" s="60"/>
    </row>
    <row r="431" spans="1:5" hidden="1" x14ac:dyDescent="0.35">
      <c r="A431" s="60"/>
      <c r="B431" s="60"/>
      <c r="C431" s="60"/>
      <c r="D431" s="61"/>
      <c r="E431" s="60"/>
    </row>
    <row r="432" spans="1:5" hidden="1" x14ac:dyDescent="0.35">
      <c r="A432" s="60"/>
      <c r="B432" s="60"/>
      <c r="C432" s="60"/>
      <c r="D432" s="61"/>
      <c r="E432" s="60"/>
    </row>
    <row r="433" spans="1:5" hidden="1" x14ac:dyDescent="0.35">
      <c r="A433" s="60"/>
      <c r="B433" s="60"/>
      <c r="C433" s="60"/>
      <c r="D433" s="61"/>
      <c r="E433" s="60"/>
    </row>
    <row r="434" spans="1:5" hidden="1" x14ac:dyDescent="0.35">
      <c r="A434" s="60"/>
      <c r="B434" s="60"/>
      <c r="C434" s="60"/>
      <c r="D434" s="61"/>
      <c r="E434" s="60"/>
    </row>
    <row r="435" spans="1:5" hidden="1" x14ac:dyDescent="0.35">
      <c r="A435" s="60"/>
      <c r="B435" s="60"/>
      <c r="C435" s="60"/>
      <c r="D435" s="61"/>
      <c r="E435" s="60"/>
    </row>
    <row r="436" spans="1:5" hidden="1" x14ac:dyDescent="0.35">
      <c r="A436" s="60"/>
      <c r="B436" s="60"/>
      <c r="C436" s="60"/>
      <c r="D436" s="61"/>
      <c r="E436" s="60"/>
    </row>
    <row r="437" spans="1:5" hidden="1" x14ac:dyDescent="0.35">
      <c r="A437" s="60"/>
      <c r="B437" s="60"/>
      <c r="C437" s="60"/>
      <c r="D437" s="61"/>
      <c r="E437" s="60"/>
    </row>
    <row r="438" spans="1:5" hidden="1" x14ac:dyDescent="0.35">
      <c r="A438" s="60"/>
      <c r="B438" s="60"/>
      <c r="C438" s="60"/>
      <c r="D438" s="61"/>
      <c r="E438" s="60"/>
    </row>
    <row r="439" spans="1:5" hidden="1" x14ac:dyDescent="0.35">
      <c r="A439" s="60"/>
      <c r="B439" s="60"/>
      <c r="C439" s="60"/>
      <c r="D439" s="61"/>
      <c r="E439" s="60"/>
    </row>
    <row r="440" spans="1:5" hidden="1" x14ac:dyDescent="0.35">
      <c r="A440" s="60"/>
      <c r="B440" s="60"/>
      <c r="C440" s="60"/>
      <c r="D440" s="61"/>
      <c r="E440" s="60"/>
    </row>
    <row r="441" spans="1:5" hidden="1" x14ac:dyDescent="0.35">
      <c r="A441" s="60"/>
      <c r="B441" s="60"/>
      <c r="C441" s="60"/>
      <c r="D441" s="61"/>
      <c r="E441" s="60"/>
    </row>
    <row r="442" spans="1:5" hidden="1" x14ac:dyDescent="0.35">
      <c r="A442" s="60"/>
      <c r="B442" s="60"/>
      <c r="C442" s="60"/>
      <c r="D442" s="61"/>
      <c r="E442" s="60"/>
    </row>
    <row r="443" spans="1:5" hidden="1" x14ac:dyDescent="0.35">
      <c r="A443" s="60"/>
      <c r="B443" s="60"/>
      <c r="C443" s="60"/>
      <c r="D443" s="61"/>
      <c r="E443" s="60"/>
    </row>
    <row r="444" spans="1:5" hidden="1" x14ac:dyDescent="0.35">
      <c r="A444" s="60"/>
      <c r="B444" s="60"/>
      <c r="C444" s="60"/>
      <c r="D444" s="61"/>
      <c r="E444" s="60"/>
    </row>
    <row r="445" spans="1:5" hidden="1" x14ac:dyDescent="0.35">
      <c r="A445" s="60"/>
      <c r="B445" s="60"/>
      <c r="C445" s="60"/>
      <c r="D445" s="61"/>
      <c r="E445" s="60"/>
    </row>
    <row r="446" spans="1:5" hidden="1" x14ac:dyDescent="0.35">
      <c r="A446" s="60"/>
      <c r="B446" s="60"/>
      <c r="C446" s="60"/>
      <c r="D446" s="61"/>
      <c r="E446" s="60"/>
    </row>
    <row r="447" spans="1:5" hidden="1" x14ac:dyDescent="0.35">
      <c r="A447" s="60"/>
      <c r="B447" s="60"/>
      <c r="C447" s="60"/>
      <c r="D447" s="61"/>
      <c r="E447" s="60"/>
    </row>
    <row r="448" spans="1:5" hidden="1" x14ac:dyDescent="0.35">
      <c r="A448" s="60"/>
      <c r="B448" s="60"/>
      <c r="C448" s="60"/>
      <c r="D448" s="61"/>
      <c r="E448" s="60"/>
    </row>
    <row r="449" spans="1:5" hidden="1" x14ac:dyDescent="0.35">
      <c r="A449" s="60"/>
      <c r="B449" s="60"/>
      <c r="C449" s="60"/>
      <c r="D449" s="61"/>
      <c r="E449" s="60"/>
    </row>
    <row r="450" spans="1:5" hidden="1" x14ac:dyDescent="0.35">
      <c r="A450" s="60"/>
      <c r="B450" s="60"/>
      <c r="C450" s="60"/>
      <c r="D450" s="61"/>
      <c r="E450" s="60"/>
    </row>
    <row r="451" spans="1:5" hidden="1" x14ac:dyDescent="0.35">
      <c r="A451" s="60"/>
      <c r="B451" s="60"/>
      <c r="C451" s="60"/>
      <c r="D451" s="61"/>
      <c r="E451" s="60"/>
    </row>
    <row r="452" spans="1:5" hidden="1" x14ac:dyDescent="0.35">
      <c r="A452" s="60"/>
      <c r="B452" s="60"/>
      <c r="C452" s="60"/>
      <c r="D452" s="61"/>
      <c r="E452" s="60"/>
    </row>
    <row r="453" spans="1:5" hidden="1" x14ac:dyDescent="0.35">
      <c r="A453" s="60"/>
      <c r="B453" s="60"/>
      <c r="C453" s="60"/>
      <c r="D453" s="61"/>
      <c r="E453" s="60"/>
    </row>
    <row r="454" spans="1:5" hidden="1" x14ac:dyDescent="0.35">
      <c r="A454" s="60"/>
      <c r="B454" s="60"/>
      <c r="C454" s="60"/>
      <c r="D454" s="61"/>
      <c r="E454" s="60"/>
    </row>
    <row r="455" spans="1:5" hidden="1" x14ac:dyDescent="0.35">
      <c r="A455" s="60"/>
      <c r="B455" s="60"/>
      <c r="C455" s="60"/>
      <c r="D455" s="61"/>
      <c r="E455" s="60"/>
    </row>
    <row r="456" spans="1:5" hidden="1" x14ac:dyDescent="0.35">
      <c r="A456" s="60"/>
      <c r="B456" s="60"/>
      <c r="C456" s="60"/>
      <c r="D456" s="61"/>
      <c r="E456" s="60"/>
    </row>
    <row r="457" spans="1:5" hidden="1" x14ac:dyDescent="0.35">
      <c r="A457" s="60"/>
      <c r="B457" s="60"/>
      <c r="C457" s="60"/>
      <c r="D457" s="61"/>
      <c r="E457" s="60"/>
    </row>
    <row r="458" spans="1:5" hidden="1" x14ac:dyDescent="0.35">
      <c r="A458" s="60"/>
      <c r="B458" s="60"/>
      <c r="C458" s="60"/>
      <c r="D458" s="61"/>
      <c r="E458" s="60"/>
    </row>
    <row r="459" spans="1:5" hidden="1" x14ac:dyDescent="0.35">
      <c r="A459" s="60"/>
      <c r="B459" s="60"/>
      <c r="C459" s="60"/>
      <c r="D459" s="61"/>
      <c r="E459" s="60"/>
    </row>
    <row r="460" spans="1:5" hidden="1" x14ac:dyDescent="0.35">
      <c r="A460" s="60"/>
      <c r="B460" s="60"/>
      <c r="C460" s="60"/>
      <c r="D460" s="61"/>
      <c r="E460" s="60"/>
    </row>
    <row r="461" spans="1:5" hidden="1" x14ac:dyDescent="0.35">
      <c r="A461" s="60"/>
      <c r="B461" s="60"/>
      <c r="C461" s="60"/>
      <c r="D461" s="61"/>
      <c r="E461" s="60"/>
    </row>
    <row r="462" spans="1:5" hidden="1" x14ac:dyDescent="0.35">
      <c r="A462" s="60"/>
      <c r="B462" s="60"/>
      <c r="C462" s="60"/>
      <c r="D462" s="61"/>
      <c r="E462" s="60"/>
    </row>
    <row r="463" spans="1:5" hidden="1" x14ac:dyDescent="0.35">
      <c r="A463" s="60"/>
      <c r="B463" s="60"/>
      <c r="C463" s="60"/>
      <c r="D463" s="61"/>
      <c r="E463" s="60"/>
    </row>
    <row r="464" spans="1:5" hidden="1" x14ac:dyDescent="0.35">
      <c r="A464" s="60"/>
      <c r="B464" s="60"/>
      <c r="C464" s="60"/>
      <c r="D464" s="61"/>
      <c r="E464" s="60"/>
    </row>
    <row r="465" spans="1:5" hidden="1" x14ac:dyDescent="0.35">
      <c r="A465" s="60"/>
      <c r="B465" s="60"/>
      <c r="C465" s="60"/>
      <c r="D465" s="61"/>
      <c r="E465" s="60"/>
    </row>
    <row r="466" spans="1:5" hidden="1" x14ac:dyDescent="0.35">
      <c r="A466" s="60"/>
      <c r="B466" s="60"/>
      <c r="C466" s="60"/>
      <c r="D466" s="61"/>
      <c r="E466" s="60"/>
    </row>
    <row r="467" spans="1:5" hidden="1" x14ac:dyDescent="0.35">
      <c r="A467" s="60"/>
      <c r="B467" s="60"/>
      <c r="C467" s="60"/>
      <c r="D467" s="61"/>
      <c r="E467" s="60"/>
    </row>
    <row r="468" spans="1:5" hidden="1" x14ac:dyDescent="0.35">
      <c r="A468" s="60"/>
      <c r="B468" s="60"/>
      <c r="C468" s="60"/>
      <c r="D468" s="61"/>
      <c r="E468" s="60"/>
    </row>
    <row r="469" spans="1:5" hidden="1" x14ac:dyDescent="0.35">
      <c r="A469" s="60"/>
      <c r="B469" s="60"/>
      <c r="C469" s="60"/>
      <c r="D469" s="61"/>
      <c r="E469" s="60"/>
    </row>
    <row r="470" spans="1:5" hidden="1" x14ac:dyDescent="0.35">
      <c r="A470" s="60"/>
      <c r="B470" s="60"/>
      <c r="C470" s="60"/>
      <c r="D470" s="61"/>
      <c r="E470" s="60"/>
    </row>
    <row r="471" spans="1:5" hidden="1" x14ac:dyDescent="0.35">
      <c r="A471" s="60"/>
      <c r="B471" s="60"/>
      <c r="C471" s="60"/>
      <c r="D471" s="61"/>
      <c r="E471" s="60"/>
    </row>
    <row r="472" spans="1:5" hidden="1" x14ac:dyDescent="0.35">
      <c r="A472" s="60"/>
      <c r="B472" s="60"/>
      <c r="C472" s="60"/>
      <c r="D472" s="61"/>
      <c r="E472" s="60"/>
    </row>
    <row r="473" spans="1:5" hidden="1" x14ac:dyDescent="0.35">
      <c r="A473" s="60"/>
      <c r="B473" s="60"/>
      <c r="C473" s="60"/>
      <c r="D473" s="61"/>
      <c r="E473" s="60"/>
    </row>
    <row r="474" spans="1:5" hidden="1" x14ac:dyDescent="0.35">
      <c r="A474" s="60"/>
      <c r="B474" s="60"/>
      <c r="C474" s="60"/>
      <c r="D474" s="61"/>
      <c r="E474" s="60"/>
    </row>
    <row r="475" spans="1:5" hidden="1" x14ac:dyDescent="0.35">
      <c r="A475" s="60"/>
      <c r="B475" s="60"/>
      <c r="C475" s="60"/>
      <c r="D475" s="61"/>
      <c r="E475" s="60"/>
    </row>
    <row r="476" spans="1:5" hidden="1" x14ac:dyDescent="0.35">
      <c r="A476" s="60"/>
      <c r="B476" s="60"/>
      <c r="C476" s="60"/>
      <c r="D476" s="61"/>
      <c r="E476" s="60"/>
    </row>
    <row r="477" spans="1:5" hidden="1" x14ac:dyDescent="0.35">
      <c r="A477" s="60"/>
      <c r="B477" s="60"/>
      <c r="C477" s="60"/>
      <c r="D477" s="61"/>
      <c r="E477" s="60"/>
    </row>
    <row r="478" spans="1:5" hidden="1" x14ac:dyDescent="0.35">
      <c r="A478" s="60"/>
      <c r="B478" s="60"/>
      <c r="C478" s="60"/>
      <c r="D478" s="61"/>
      <c r="E478" s="60"/>
    </row>
    <row r="479" spans="1:5" hidden="1" x14ac:dyDescent="0.35">
      <c r="A479" s="60"/>
      <c r="B479" s="60"/>
      <c r="C479" s="60"/>
      <c r="D479" s="61"/>
      <c r="E479" s="60"/>
    </row>
    <row r="480" spans="1:5" hidden="1" x14ac:dyDescent="0.35">
      <c r="A480" s="60"/>
      <c r="B480" s="60"/>
      <c r="C480" s="60"/>
      <c r="D480" s="61"/>
      <c r="E480" s="60"/>
    </row>
    <row r="481" spans="1:5" hidden="1" x14ac:dyDescent="0.35">
      <c r="A481" s="60"/>
      <c r="B481" s="60"/>
      <c r="C481" s="60"/>
      <c r="D481" s="61"/>
      <c r="E481" s="60"/>
    </row>
    <row r="482" spans="1:5" hidden="1" x14ac:dyDescent="0.35">
      <c r="A482" s="60"/>
      <c r="B482" s="60"/>
      <c r="C482" s="60"/>
      <c r="D482" s="61"/>
      <c r="E482" s="60"/>
    </row>
    <row r="483" spans="1:5" hidden="1" x14ac:dyDescent="0.35">
      <c r="A483" s="60"/>
      <c r="B483" s="60"/>
      <c r="C483" s="60"/>
      <c r="D483" s="61"/>
      <c r="E483" s="60"/>
    </row>
    <row r="484" spans="1:5" hidden="1" x14ac:dyDescent="0.35">
      <c r="A484" s="60"/>
      <c r="B484" s="60"/>
      <c r="C484" s="60"/>
      <c r="D484" s="61"/>
      <c r="E484" s="60"/>
    </row>
    <row r="485" spans="1:5" hidden="1" x14ac:dyDescent="0.35">
      <c r="A485" s="60"/>
      <c r="B485" s="60"/>
      <c r="C485" s="60"/>
      <c r="D485" s="61"/>
      <c r="E485" s="60"/>
    </row>
    <row r="486" spans="1:5" hidden="1" x14ac:dyDescent="0.35">
      <c r="A486" s="60"/>
      <c r="B486" s="60"/>
      <c r="C486" s="60"/>
      <c r="D486" s="61"/>
      <c r="E486" s="60"/>
    </row>
    <row r="487" spans="1:5" hidden="1" x14ac:dyDescent="0.35">
      <c r="A487" s="60"/>
      <c r="B487" s="60"/>
      <c r="C487" s="60"/>
      <c r="D487" s="61"/>
      <c r="E487" s="60"/>
    </row>
    <row r="488" spans="1:5" hidden="1" x14ac:dyDescent="0.35">
      <c r="A488" s="60"/>
      <c r="B488" s="60"/>
      <c r="C488" s="60"/>
      <c r="D488" s="61"/>
      <c r="E488" s="60"/>
    </row>
    <row r="489" spans="1:5" hidden="1" x14ac:dyDescent="0.35">
      <c r="A489" s="60"/>
      <c r="B489" s="60"/>
      <c r="C489" s="60"/>
      <c r="D489" s="61"/>
      <c r="E489" s="60"/>
    </row>
    <row r="490" spans="1:5" hidden="1" x14ac:dyDescent="0.35">
      <c r="A490" s="60"/>
      <c r="B490" s="60"/>
      <c r="C490" s="60"/>
      <c r="D490" s="61"/>
      <c r="E490" s="60"/>
    </row>
    <row r="491" spans="1:5" hidden="1" x14ac:dyDescent="0.35">
      <c r="A491" s="60"/>
      <c r="B491" s="60"/>
      <c r="C491" s="60"/>
      <c r="D491" s="61"/>
      <c r="E491" s="60"/>
    </row>
    <row r="492" spans="1:5" hidden="1" x14ac:dyDescent="0.35">
      <c r="A492" s="60"/>
      <c r="B492" s="60"/>
      <c r="C492" s="60"/>
      <c r="D492" s="61"/>
      <c r="E492" s="60"/>
    </row>
    <row r="493" spans="1:5" hidden="1" x14ac:dyDescent="0.35">
      <c r="A493" s="60"/>
      <c r="B493" s="60"/>
      <c r="C493" s="60"/>
      <c r="D493" s="61"/>
      <c r="E493" s="60"/>
    </row>
    <row r="494" spans="1:5" hidden="1" x14ac:dyDescent="0.35">
      <c r="A494" s="60"/>
      <c r="B494" s="60"/>
      <c r="C494" s="60"/>
      <c r="D494" s="61"/>
      <c r="E494" s="60"/>
    </row>
    <row r="495" spans="1:5" hidden="1" x14ac:dyDescent="0.35">
      <c r="A495" s="60"/>
      <c r="B495" s="60"/>
      <c r="C495" s="60"/>
      <c r="D495" s="61"/>
      <c r="E495" s="60"/>
    </row>
    <row r="496" spans="1:5" hidden="1" x14ac:dyDescent="0.35">
      <c r="A496" s="60"/>
      <c r="B496" s="60"/>
      <c r="C496" s="60"/>
      <c r="D496" s="61"/>
      <c r="E496" s="60"/>
    </row>
    <row r="497" spans="1:5" hidden="1" x14ac:dyDescent="0.35">
      <c r="A497" s="60"/>
      <c r="B497" s="60"/>
      <c r="C497" s="60"/>
      <c r="D497" s="61"/>
      <c r="E497" s="60"/>
    </row>
    <row r="498" spans="1:5" hidden="1" x14ac:dyDescent="0.35">
      <c r="A498" s="60"/>
      <c r="B498" s="60"/>
      <c r="C498" s="60"/>
      <c r="D498" s="61"/>
      <c r="E498" s="60"/>
    </row>
    <row r="499" spans="1:5" hidden="1" x14ac:dyDescent="0.35">
      <c r="A499" s="60"/>
      <c r="B499" s="60"/>
      <c r="C499" s="60"/>
      <c r="D499" s="61"/>
      <c r="E499" s="60"/>
    </row>
    <row r="500" spans="1:5" hidden="1" x14ac:dyDescent="0.35">
      <c r="A500" s="60"/>
      <c r="B500" s="60"/>
      <c r="C500" s="60"/>
      <c r="D500" s="61"/>
      <c r="E500" s="60"/>
    </row>
    <row r="501" spans="1:5" hidden="1" x14ac:dyDescent="0.35">
      <c r="A501" s="60"/>
      <c r="B501" s="60"/>
      <c r="C501" s="60"/>
      <c r="D501" s="61"/>
      <c r="E501" s="60"/>
    </row>
    <row r="502" spans="1:5" hidden="1" x14ac:dyDescent="0.35">
      <c r="A502" s="60"/>
      <c r="B502" s="60"/>
      <c r="C502" s="60"/>
      <c r="D502" s="61"/>
      <c r="E502" s="60"/>
    </row>
    <row r="503" spans="1:5" hidden="1" x14ac:dyDescent="0.35">
      <c r="A503" s="60"/>
      <c r="B503" s="60"/>
      <c r="C503" s="60"/>
      <c r="D503" s="61"/>
      <c r="E503" s="60"/>
    </row>
    <row r="504" spans="1:5" hidden="1" x14ac:dyDescent="0.35">
      <c r="A504" s="60"/>
      <c r="B504" s="60"/>
      <c r="C504" s="60"/>
      <c r="D504" s="61"/>
      <c r="E504" s="60"/>
    </row>
    <row r="505" spans="1:5" hidden="1" x14ac:dyDescent="0.35">
      <c r="A505" s="60"/>
      <c r="B505" s="60"/>
      <c r="C505" s="60"/>
      <c r="D505" s="61"/>
      <c r="E505" s="60"/>
    </row>
    <row r="506" spans="1:5" hidden="1" x14ac:dyDescent="0.35">
      <c r="A506" s="60"/>
      <c r="B506" s="60"/>
      <c r="C506" s="60"/>
      <c r="D506" s="61"/>
      <c r="E506" s="60"/>
    </row>
    <row r="507" spans="1:5" hidden="1" x14ac:dyDescent="0.35">
      <c r="A507" s="60"/>
      <c r="B507" s="60"/>
      <c r="C507" s="60"/>
      <c r="D507" s="61"/>
      <c r="E507" s="60"/>
    </row>
    <row r="508" spans="1:5" hidden="1" x14ac:dyDescent="0.35">
      <c r="A508" s="60"/>
      <c r="B508" s="60"/>
      <c r="C508" s="60"/>
      <c r="D508" s="61"/>
      <c r="E508" s="60"/>
    </row>
    <row r="509" spans="1:5" hidden="1" x14ac:dyDescent="0.35">
      <c r="A509" s="60"/>
      <c r="B509" s="60"/>
      <c r="C509" s="60"/>
      <c r="D509" s="61"/>
      <c r="E509" s="60"/>
    </row>
    <row r="510" spans="1:5" hidden="1" x14ac:dyDescent="0.35">
      <c r="A510" s="60"/>
      <c r="B510" s="60"/>
      <c r="C510" s="60"/>
      <c r="D510" s="61"/>
      <c r="E510" s="60"/>
    </row>
    <row r="511" spans="1:5" hidden="1" x14ac:dyDescent="0.35">
      <c r="A511" s="60"/>
      <c r="B511" s="60"/>
      <c r="C511" s="60"/>
      <c r="D511" s="61"/>
      <c r="E511" s="60"/>
    </row>
    <row r="512" spans="1:5" hidden="1" x14ac:dyDescent="0.35">
      <c r="A512" s="60"/>
      <c r="B512" s="60"/>
      <c r="C512" s="60"/>
      <c r="D512" s="61"/>
      <c r="E512" s="60"/>
    </row>
    <row r="513" spans="1:5" hidden="1" x14ac:dyDescent="0.35">
      <c r="A513" s="60"/>
      <c r="B513" s="60"/>
      <c r="C513" s="60"/>
      <c r="D513" s="61"/>
      <c r="E513" s="60"/>
    </row>
    <row r="514" spans="1:5" hidden="1" x14ac:dyDescent="0.35">
      <c r="A514" s="60"/>
      <c r="B514" s="60"/>
      <c r="C514" s="60"/>
      <c r="D514" s="61"/>
      <c r="E514" s="60"/>
    </row>
    <row r="515" spans="1:5" hidden="1" x14ac:dyDescent="0.35">
      <c r="A515" s="60"/>
      <c r="B515" s="60"/>
      <c r="C515" s="60"/>
      <c r="D515" s="61"/>
      <c r="E515" s="60"/>
    </row>
    <row r="516" spans="1:5" hidden="1" x14ac:dyDescent="0.35">
      <c r="A516" s="60"/>
      <c r="B516" s="60"/>
      <c r="C516" s="60"/>
      <c r="D516" s="61"/>
      <c r="E516" s="60"/>
    </row>
    <row r="517" spans="1:5" hidden="1" x14ac:dyDescent="0.35">
      <c r="A517" s="60"/>
      <c r="B517" s="60"/>
      <c r="C517" s="60"/>
      <c r="D517" s="61"/>
      <c r="E517" s="60"/>
    </row>
    <row r="518" spans="1:5" hidden="1" x14ac:dyDescent="0.35">
      <c r="A518" s="60"/>
      <c r="B518" s="60"/>
      <c r="C518" s="60"/>
      <c r="D518" s="61"/>
      <c r="E518" s="60"/>
    </row>
    <row r="519" spans="1:5" hidden="1" x14ac:dyDescent="0.35">
      <c r="A519" s="60"/>
      <c r="B519" s="60"/>
      <c r="C519" s="60"/>
      <c r="D519" s="61"/>
      <c r="E519" s="60"/>
    </row>
    <row r="520" spans="1:5" hidden="1" x14ac:dyDescent="0.35">
      <c r="A520" s="60"/>
      <c r="B520" s="60"/>
      <c r="C520" s="60"/>
      <c r="D520" s="61"/>
      <c r="E520" s="60"/>
    </row>
    <row r="521" spans="1:5" hidden="1" x14ac:dyDescent="0.35">
      <c r="A521" s="60"/>
      <c r="B521" s="60"/>
      <c r="C521" s="60"/>
      <c r="D521" s="61"/>
      <c r="E521" s="60"/>
    </row>
    <row r="522" spans="1:5" hidden="1" x14ac:dyDescent="0.35">
      <c r="A522" s="60"/>
      <c r="B522" s="60"/>
      <c r="C522" s="60"/>
      <c r="D522" s="61"/>
      <c r="E522" s="60"/>
    </row>
    <row r="523" spans="1:5" hidden="1" x14ac:dyDescent="0.35">
      <c r="A523" s="60"/>
      <c r="B523" s="60"/>
      <c r="C523" s="60"/>
      <c r="D523" s="61"/>
      <c r="E523" s="60"/>
    </row>
    <row r="524" spans="1:5" hidden="1" x14ac:dyDescent="0.35">
      <c r="A524" s="60"/>
      <c r="B524" s="60"/>
      <c r="C524" s="60"/>
      <c r="D524" s="61"/>
      <c r="E524" s="60"/>
    </row>
    <row r="525" spans="1:5" hidden="1" x14ac:dyDescent="0.35">
      <c r="A525" s="60"/>
      <c r="B525" s="60"/>
      <c r="C525" s="60"/>
      <c r="D525" s="61"/>
      <c r="E525" s="60"/>
    </row>
    <row r="526" spans="1:5" hidden="1" x14ac:dyDescent="0.35">
      <c r="A526" s="60"/>
      <c r="B526" s="60"/>
      <c r="C526" s="60"/>
      <c r="D526" s="61"/>
      <c r="E526" s="60"/>
    </row>
    <row r="527" spans="1:5" hidden="1" x14ac:dyDescent="0.35">
      <c r="A527" s="60"/>
      <c r="B527" s="60"/>
      <c r="C527" s="60"/>
      <c r="D527" s="61"/>
      <c r="E527" s="60"/>
    </row>
    <row r="528" spans="1:5" hidden="1" x14ac:dyDescent="0.35">
      <c r="A528" s="60"/>
      <c r="B528" s="60"/>
      <c r="C528" s="60"/>
      <c r="D528" s="61"/>
      <c r="E528" s="60"/>
    </row>
    <row r="529" spans="1:5" hidden="1" x14ac:dyDescent="0.35">
      <c r="A529" s="60"/>
      <c r="B529" s="60"/>
      <c r="C529" s="60"/>
      <c r="D529" s="61"/>
      <c r="E529" s="60"/>
    </row>
    <row r="530" spans="1:5" hidden="1" x14ac:dyDescent="0.35">
      <c r="A530" s="60"/>
      <c r="B530" s="60"/>
      <c r="C530" s="60"/>
      <c r="D530" s="61"/>
      <c r="E530" s="60"/>
    </row>
    <row r="531" spans="1:5" hidden="1" x14ac:dyDescent="0.35">
      <c r="A531" s="60"/>
      <c r="B531" s="60"/>
      <c r="C531" s="60"/>
      <c r="D531" s="61"/>
      <c r="E531" s="60"/>
    </row>
    <row r="532" spans="1:5" hidden="1" x14ac:dyDescent="0.35">
      <c r="A532" s="60"/>
      <c r="B532" s="60"/>
      <c r="C532" s="60"/>
      <c r="D532" s="61"/>
      <c r="E532" s="60"/>
    </row>
    <row r="533" spans="1:5" hidden="1" x14ac:dyDescent="0.35">
      <c r="A533" s="60"/>
      <c r="B533" s="60"/>
      <c r="C533" s="60"/>
      <c r="D533" s="61"/>
      <c r="E533" s="60"/>
    </row>
    <row r="534" spans="1:5" hidden="1" x14ac:dyDescent="0.35">
      <c r="A534" s="60"/>
      <c r="B534" s="60"/>
      <c r="C534" s="60"/>
      <c r="D534" s="61"/>
      <c r="E534" s="60"/>
    </row>
    <row r="535" spans="1:5" hidden="1" x14ac:dyDescent="0.35">
      <c r="A535" s="60"/>
      <c r="B535" s="60"/>
      <c r="C535" s="60"/>
      <c r="D535" s="61"/>
      <c r="E535" s="60"/>
    </row>
    <row r="536" spans="1:5" hidden="1" x14ac:dyDescent="0.35">
      <c r="A536" s="60"/>
      <c r="B536" s="60"/>
      <c r="C536" s="60"/>
      <c r="D536" s="61"/>
      <c r="E536" s="60"/>
    </row>
    <row r="537" spans="1:5" hidden="1" x14ac:dyDescent="0.35">
      <c r="A537" s="60"/>
      <c r="B537" s="60"/>
      <c r="C537" s="60"/>
      <c r="D537" s="61"/>
      <c r="E537" s="60"/>
    </row>
    <row r="538" spans="1:5" hidden="1" x14ac:dyDescent="0.35">
      <c r="A538" s="60"/>
      <c r="B538" s="60"/>
      <c r="C538" s="60"/>
      <c r="D538" s="61"/>
      <c r="E538" s="60"/>
    </row>
    <row r="539" spans="1:5" hidden="1" x14ac:dyDescent="0.35">
      <c r="A539" s="60"/>
      <c r="B539" s="60"/>
      <c r="C539" s="60"/>
      <c r="D539" s="61"/>
      <c r="E539" s="60"/>
    </row>
    <row r="540" spans="1:5" hidden="1" x14ac:dyDescent="0.35">
      <c r="A540" s="60"/>
      <c r="B540" s="60"/>
      <c r="C540" s="60"/>
      <c r="D540" s="61"/>
      <c r="E540" s="60"/>
    </row>
    <row r="541" spans="1:5" hidden="1" x14ac:dyDescent="0.35">
      <c r="A541" s="60"/>
      <c r="B541" s="60"/>
      <c r="C541" s="60"/>
      <c r="D541" s="61"/>
      <c r="E541" s="60"/>
    </row>
    <row r="542" spans="1:5" hidden="1" x14ac:dyDescent="0.35">
      <c r="A542" s="60"/>
      <c r="B542" s="60"/>
      <c r="C542" s="60"/>
      <c r="D542" s="61"/>
      <c r="E542" s="60"/>
    </row>
    <row r="543" spans="1:5" hidden="1" x14ac:dyDescent="0.35">
      <c r="A543" s="60"/>
      <c r="B543" s="60"/>
      <c r="C543" s="60"/>
      <c r="D543" s="61"/>
      <c r="E543" s="60"/>
    </row>
    <row r="544" spans="1:5" hidden="1" x14ac:dyDescent="0.35">
      <c r="A544" s="60"/>
      <c r="B544" s="60"/>
      <c r="C544" s="60"/>
      <c r="D544" s="61"/>
      <c r="E544" s="60"/>
    </row>
    <row r="545" spans="1:5" hidden="1" x14ac:dyDescent="0.35">
      <c r="A545" s="60"/>
      <c r="B545" s="60"/>
      <c r="C545" s="60"/>
      <c r="D545" s="61"/>
      <c r="E545" s="60"/>
    </row>
    <row r="546" spans="1:5" hidden="1" x14ac:dyDescent="0.35">
      <c r="A546" s="60"/>
      <c r="B546" s="60"/>
      <c r="C546" s="60"/>
      <c r="D546" s="61"/>
      <c r="E546" s="60"/>
    </row>
    <row r="547" spans="1:5" hidden="1" x14ac:dyDescent="0.35">
      <c r="A547" s="60"/>
      <c r="B547" s="60"/>
      <c r="C547" s="60"/>
      <c r="D547" s="61"/>
      <c r="E547" s="60"/>
    </row>
    <row r="548" spans="1:5" hidden="1" x14ac:dyDescent="0.35">
      <c r="A548" s="60"/>
      <c r="B548" s="60"/>
      <c r="C548" s="60"/>
      <c r="D548" s="61"/>
      <c r="E548" s="60"/>
    </row>
    <row r="549" spans="1:5" hidden="1" x14ac:dyDescent="0.35">
      <c r="A549" s="60"/>
      <c r="B549" s="60"/>
      <c r="C549" s="60"/>
      <c r="D549" s="61"/>
      <c r="E549" s="60"/>
    </row>
    <row r="550" spans="1:5" hidden="1" x14ac:dyDescent="0.35">
      <c r="A550" s="60"/>
      <c r="B550" s="60"/>
      <c r="C550" s="60"/>
      <c r="D550" s="61"/>
      <c r="E550" s="60"/>
    </row>
    <row r="551" spans="1:5" hidden="1" x14ac:dyDescent="0.35">
      <c r="A551" s="60"/>
      <c r="B551" s="60"/>
      <c r="C551" s="60"/>
      <c r="D551" s="61"/>
      <c r="E551" s="60"/>
    </row>
    <row r="552" spans="1:5" hidden="1" x14ac:dyDescent="0.35">
      <c r="A552" s="60"/>
      <c r="B552" s="60"/>
      <c r="C552" s="60"/>
      <c r="D552" s="61"/>
      <c r="E552" s="60"/>
    </row>
    <row r="553" spans="1:5" hidden="1" x14ac:dyDescent="0.35">
      <c r="A553" s="60"/>
      <c r="B553" s="60"/>
      <c r="C553" s="60"/>
      <c r="D553" s="61"/>
      <c r="E553" s="60"/>
    </row>
    <row r="554" spans="1:5" hidden="1" x14ac:dyDescent="0.35">
      <c r="A554" s="60"/>
      <c r="B554" s="60"/>
      <c r="C554" s="60"/>
      <c r="D554" s="61"/>
      <c r="E554" s="60"/>
    </row>
    <row r="555" spans="1:5" hidden="1" x14ac:dyDescent="0.35">
      <c r="A555" s="60"/>
      <c r="B555" s="60"/>
      <c r="C555" s="60"/>
      <c r="D555" s="61"/>
      <c r="E555" s="60"/>
    </row>
    <row r="556" spans="1:5" hidden="1" x14ac:dyDescent="0.35">
      <c r="A556" s="60"/>
      <c r="B556" s="60"/>
      <c r="C556" s="60"/>
      <c r="D556" s="61"/>
      <c r="E556" s="60"/>
    </row>
    <row r="557" spans="1:5" hidden="1" x14ac:dyDescent="0.35">
      <c r="A557" s="60"/>
      <c r="B557" s="60"/>
      <c r="C557" s="60"/>
      <c r="D557" s="61"/>
      <c r="E557" s="60"/>
    </row>
    <row r="558" spans="1:5" hidden="1" x14ac:dyDescent="0.35">
      <c r="A558" s="60"/>
      <c r="B558" s="60"/>
      <c r="C558" s="60"/>
      <c r="D558" s="61"/>
      <c r="E558" s="60"/>
    </row>
    <row r="559" spans="1:5" hidden="1" x14ac:dyDescent="0.35">
      <c r="A559" s="60"/>
      <c r="B559" s="60"/>
      <c r="C559" s="60"/>
      <c r="D559" s="61"/>
      <c r="E559" s="60"/>
    </row>
    <row r="560" spans="1:5" hidden="1" x14ac:dyDescent="0.35">
      <c r="A560" s="60"/>
      <c r="B560" s="60"/>
      <c r="C560" s="60"/>
      <c r="D560" s="61"/>
      <c r="E560" s="60"/>
    </row>
    <row r="561" spans="1:5" hidden="1" x14ac:dyDescent="0.35">
      <c r="A561" s="60"/>
      <c r="B561" s="60"/>
      <c r="C561" s="60"/>
      <c r="D561" s="61"/>
      <c r="E561" s="60"/>
    </row>
    <row r="562" spans="1:5" hidden="1" x14ac:dyDescent="0.35">
      <c r="A562" s="60"/>
      <c r="B562" s="60"/>
      <c r="C562" s="60"/>
      <c r="D562" s="61"/>
      <c r="E562" s="60"/>
    </row>
    <row r="563" spans="1:5" hidden="1" x14ac:dyDescent="0.35">
      <c r="A563" s="60"/>
      <c r="B563" s="60"/>
      <c r="C563" s="60"/>
      <c r="D563" s="61"/>
      <c r="E563" s="60"/>
    </row>
    <row r="564" spans="1:5" hidden="1" x14ac:dyDescent="0.35">
      <c r="A564" s="60"/>
      <c r="B564" s="60"/>
      <c r="C564" s="60"/>
      <c r="D564" s="61"/>
      <c r="E564" s="60"/>
    </row>
    <row r="565" spans="1:5" hidden="1" x14ac:dyDescent="0.35">
      <c r="A565" s="60"/>
      <c r="B565" s="60"/>
      <c r="C565" s="60"/>
      <c r="D565" s="61"/>
      <c r="E565" s="60"/>
    </row>
    <row r="566" spans="1:5" hidden="1" x14ac:dyDescent="0.35">
      <c r="A566" s="60"/>
      <c r="B566" s="60"/>
      <c r="C566" s="60"/>
      <c r="D566" s="61"/>
      <c r="E566" s="60"/>
    </row>
    <row r="567" spans="1:5" hidden="1" x14ac:dyDescent="0.35">
      <c r="A567" s="60"/>
      <c r="B567" s="60"/>
      <c r="C567" s="60"/>
      <c r="D567" s="61"/>
      <c r="E567" s="60"/>
    </row>
    <row r="568" spans="1:5" hidden="1" x14ac:dyDescent="0.35">
      <c r="A568" s="60"/>
      <c r="B568" s="60"/>
      <c r="C568" s="60"/>
      <c r="D568" s="61"/>
      <c r="E568" s="60"/>
    </row>
    <row r="569" spans="1:5" hidden="1" x14ac:dyDescent="0.35">
      <c r="A569" s="60"/>
      <c r="B569" s="60"/>
      <c r="C569" s="60"/>
      <c r="D569" s="61"/>
      <c r="E569" s="60"/>
    </row>
    <row r="570" spans="1:5" hidden="1" x14ac:dyDescent="0.35">
      <c r="A570" s="60"/>
      <c r="B570" s="60"/>
      <c r="C570" s="60"/>
      <c r="D570" s="61"/>
      <c r="E570" s="60"/>
    </row>
    <row r="571" spans="1:5" hidden="1" x14ac:dyDescent="0.35">
      <c r="A571" s="60"/>
      <c r="B571" s="60"/>
      <c r="C571" s="60"/>
      <c r="D571" s="61"/>
      <c r="E571" s="60"/>
    </row>
    <row r="572" spans="1:5" hidden="1" x14ac:dyDescent="0.35">
      <c r="A572" s="60"/>
      <c r="B572" s="60"/>
      <c r="C572" s="60"/>
      <c r="D572" s="61"/>
      <c r="E572" s="60"/>
    </row>
    <row r="573" spans="1:5" hidden="1" x14ac:dyDescent="0.35">
      <c r="A573" s="60"/>
      <c r="B573" s="60"/>
      <c r="C573" s="60"/>
      <c r="D573" s="61"/>
      <c r="E573" s="60"/>
    </row>
    <row r="574" spans="1:5" hidden="1" x14ac:dyDescent="0.35">
      <c r="A574" s="60"/>
      <c r="B574" s="60"/>
      <c r="C574" s="60"/>
      <c r="D574" s="61"/>
      <c r="E574" s="60"/>
    </row>
    <row r="575" spans="1:5" hidden="1" x14ac:dyDescent="0.35">
      <c r="A575" s="60"/>
      <c r="B575" s="60"/>
      <c r="C575" s="60"/>
      <c r="D575" s="61"/>
      <c r="E575" s="60"/>
    </row>
    <row r="576" spans="1:5" hidden="1" x14ac:dyDescent="0.35">
      <c r="A576" s="60"/>
      <c r="B576" s="60"/>
      <c r="C576" s="60"/>
      <c r="D576" s="61"/>
      <c r="E576" s="60"/>
    </row>
    <row r="577" spans="1:5" hidden="1" x14ac:dyDescent="0.35">
      <c r="A577" s="60"/>
      <c r="B577" s="60"/>
      <c r="C577" s="60"/>
      <c r="D577" s="61"/>
      <c r="E577" s="60"/>
    </row>
    <row r="578" spans="1:5" hidden="1" x14ac:dyDescent="0.35">
      <c r="A578" s="60"/>
      <c r="B578" s="60"/>
      <c r="C578" s="60"/>
      <c r="D578" s="61"/>
      <c r="E578" s="60"/>
    </row>
    <row r="579" spans="1:5" hidden="1" x14ac:dyDescent="0.35">
      <c r="A579" s="60"/>
      <c r="B579" s="60"/>
      <c r="C579" s="60"/>
      <c r="D579" s="61"/>
      <c r="E579" s="60"/>
    </row>
    <row r="580" spans="1:5" hidden="1" x14ac:dyDescent="0.35">
      <c r="A580" s="60"/>
      <c r="B580" s="60"/>
      <c r="C580" s="60"/>
      <c r="D580" s="61"/>
      <c r="E580" s="60"/>
    </row>
    <row r="581" spans="1:5" hidden="1" x14ac:dyDescent="0.35">
      <c r="A581" s="60"/>
      <c r="B581" s="60"/>
      <c r="C581" s="60"/>
      <c r="D581" s="61"/>
      <c r="E581" s="60"/>
    </row>
    <row r="582" spans="1:5" hidden="1" x14ac:dyDescent="0.35">
      <c r="A582" s="60"/>
      <c r="B582" s="60"/>
      <c r="C582" s="60"/>
      <c r="D582" s="61"/>
      <c r="E582" s="60"/>
    </row>
    <row r="583" spans="1:5" hidden="1" x14ac:dyDescent="0.35">
      <c r="A583" s="60"/>
      <c r="B583" s="60"/>
      <c r="C583" s="60"/>
      <c r="D583" s="61"/>
      <c r="E583" s="60"/>
    </row>
    <row r="584" spans="1:5" hidden="1" x14ac:dyDescent="0.35">
      <c r="A584" s="60"/>
      <c r="B584" s="60"/>
      <c r="C584" s="60"/>
      <c r="D584" s="61"/>
      <c r="E584" s="60"/>
    </row>
    <row r="585" spans="1:5" hidden="1" x14ac:dyDescent="0.35">
      <c r="A585" s="60"/>
      <c r="B585" s="60"/>
      <c r="C585" s="60"/>
      <c r="D585" s="61"/>
      <c r="E585" s="60"/>
    </row>
    <row r="586" spans="1:5" hidden="1" x14ac:dyDescent="0.35">
      <c r="A586" s="60"/>
      <c r="B586" s="60"/>
      <c r="C586" s="60"/>
      <c r="D586" s="61"/>
      <c r="E586" s="60"/>
    </row>
    <row r="587" spans="1:5" hidden="1" x14ac:dyDescent="0.35">
      <c r="A587" s="60"/>
      <c r="B587" s="60"/>
      <c r="C587" s="60"/>
      <c r="D587" s="61"/>
      <c r="E587" s="60"/>
    </row>
    <row r="588" spans="1:5" hidden="1" x14ac:dyDescent="0.35">
      <c r="A588" s="60"/>
      <c r="B588" s="60"/>
      <c r="C588" s="60"/>
      <c r="D588" s="61"/>
      <c r="E588" s="60"/>
    </row>
    <row r="589" spans="1:5" hidden="1" x14ac:dyDescent="0.35">
      <c r="A589" s="60"/>
      <c r="B589" s="60"/>
      <c r="C589" s="60"/>
      <c r="D589" s="61"/>
      <c r="E589" s="60"/>
    </row>
    <row r="590" spans="1:5" hidden="1" x14ac:dyDescent="0.35">
      <c r="A590" s="60"/>
      <c r="B590" s="60"/>
      <c r="C590" s="60"/>
      <c r="D590" s="61"/>
      <c r="E590" s="60"/>
    </row>
    <row r="591" spans="1:5" hidden="1" x14ac:dyDescent="0.35">
      <c r="A591" s="60"/>
      <c r="B591" s="60"/>
      <c r="C591" s="60"/>
      <c r="D591" s="61"/>
      <c r="E591" s="60"/>
    </row>
    <row r="592" spans="1:5" hidden="1" x14ac:dyDescent="0.35">
      <c r="A592" s="60"/>
      <c r="B592" s="60"/>
      <c r="C592" s="60"/>
      <c r="D592" s="61"/>
      <c r="E592" s="60"/>
    </row>
    <row r="593" spans="1:5" hidden="1" x14ac:dyDescent="0.35">
      <c r="A593" s="60"/>
      <c r="B593" s="60"/>
      <c r="C593" s="60"/>
      <c r="D593" s="61"/>
      <c r="E593" s="60"/>
    </row>
    <row r="594" spans="1:5" hidden="1" x14ac:dyDescent="0.35">
      <c r="A594" s="60"/>
      <c r="B594" s="60"/>
      <c r="C594" s="60"/>
      <c r="D594" s="61"/>
      <c r="E594" s="60"/>
    </row>
    <row r="595" spans="1:5" hidden="1" x14ac:dyDescent="0.35">
      <c r="A595" s="60"/>
      <c r="B595" s="60"/>
      <c r="C595" s="60"/>
      <c r="D595" s="61"/>
      <c r="E595" s="60"/>
    </row>
    <row r="596" spans="1:5" hidden="1" x14ac:dyDescent="0.35">
      <c r="A596" s="60"/>
      <c r="B596" s="60"/>
      <c r="C596" s="60"/>
      <c r="D596" s="61"/>
      <c r="E596" s="60"/>
    </row>
    <row r="597" spans="1:5" hidden="1" x14ac:dyDescent="0.35">
      <c r="A597" s="60"/>
      <c r="B597" s="60"/>
      <c r="C597" s="60"/>
      <c r="D597" s="61"/>
      <c r="E597" s="60"/>
    </row>
    <row r="598" spans="1:5" hidden="1" x14ac:dyDescent="0.35">
      <c r="A598" s="60"/>
      <c r="B598" s="60"/>
      <c r="C598" s="60"/>
      <c r="D598" s="61"/>
      <c r="E598" s="60"/>
    </row>
    <row r="599" spans="1:5" hidden="1" x14ac:dyDescent="0.35">
      <c r="A599" s="60"/>
      <c r="B599" s="60"/>
      <c r="C599" s="60"/>
      <c r="D599" s="61"/>
      <c r="E599" s="60"/>
    </row>
    <row r="600" spans="1:5" hidden="1" x14ac:dyDescent="0.35">
      <c r="A600" s="60"/>
      <c r="B600" s="60"/>
      <c r="C600" s="60"/>
      <c r="D600" s="61"/>
      <c r="E600" s="60"/>
    </row>
    <row r="601" spans="1:5" hidden="1" x14ac:dyDescent="0.35">
      <c r="A601" s="60"/>
      <c r="B601" s="60"/>
      <c r="C601" s="60"/>
      <c r="D601" s="61"/>
      <c r="E601" s="60"/>
    </row>
    <row r="602" spans="1:5" hidden="1" x14ac:dyDescent="0.35">
      <c r="A602" s="60"/>
      <c r="B602" s="60"/>
      <c r="C602" s="60"/>
      <c r="D602" s="61"/>
      <c r="E602" s="60"/>
    </row>
    <row r="603" spans="1:5" hidden="1" x14ac:dyDescent="0.35">
      <c r="A603" s="60"/>
      <c r="B603" s="60"/>
      <c r="C603" s="60"/>
      <c r="D603" s="61"/>
      <c r="E603" s="60"/>
    </row>
    <row r="604" spans="1:5" hidden="1" x14ac:dyDescent="0.35">
      <c r="A604" s="60"/>
      <c r="B604" s="60"/>
      <c r="C604" s="60"/>
      <c r="D604" s="61"/>
      <c r="E604" s="60"/>
    </row>
    <row r="605" spans="1:5" hidden="1" x14ac:dyDescent="0.35">
      <c r="A605" s="60"/>
      <c r="B605" s="60"/>
      <c r="C605" s="60"/>
      <c r="D605" s="61"/>
      <c r="E605" s="60"/>
    </row>
    <row r="606" spans="1:5" hidden="1" x14ac:dyDescent="0.35">
      <c r="A606" s="60"/>
      <c r="B606" s="60"/>
      <c r="C606" s="60"/>
      <c r="D606" s="61"/>
      <c r="E606" s="60"/>
    </row>
    <row r="607" spans="1:5" hidden="1" x14ac:dyDescent="0.35">
      <c r="A607" s="60"/>
      <c r="B607" s="60"/>
      <c r="C607" s="60"/>
      <c r="D607" s="61"/>
      <c r="E607" s="60"/>
    </row>
    <row r="608" spans="1:5" hidden="1" x14ac:dyDescent="0.35">
      <c r="A608" s="60"/>
      <c r="B608" s="60"/>
      <c r="C608" s="60"/>
      <c r="D608" s="61"/>
      <c r="E608" s="60"/>
    </row>
    <row r="609" spans="1:5" hidden="1" x14ac:dyDescent="0.35">
      <c r="A609" s="60"/>
      <c r="B609" s="60"/>
      <c r="C609" s="60"/>
      <c r="D609" s="61"/>
      <c r="E609" s="60"/>
    </row>
    <row r="610" spans="1:5" hidden="1" x14ac:dyDescent="0.35">
      <c r="A610" s="60"/>
      <c r="B610" s="60"/>
      <c r="C610" s="60"/>
      <c r="D610" s="61"/>
      <c r="E610" s="60"/>
    </row>
    <row r="611" spans="1:5" hidden="1" x14ac:dyDescent="0.35">
      <c r="A611" s="60"/>
      <c r="B611" s="60"/>
      <c r="C611" s="60"/>
      <c r="D611" s="61"/>
      <c r="E611" s="60"/>
    </row>
    <row r="612" spans="1:5" hidden="1" x14ac:dyDescent="0.35">
      <c r="A612" s="60"/>
      <c r="B612" s="60"/>
      <c r="C612" s="60"/>
      <c r="D612" s="61"/>
      <c r="E612" s="60"/>
    </row>
    <row r="613" spans="1:5" hidden="1" x14ac:dyDescent="0.35">
      <c r="A613" s="60"/>
      <c r="B613" s="60"/>
      <c r="C613" s="60"/>
      <c r="D613" s="61"/>
      <c r="E613" s="60"/>
    </row>
    <row r="614" spans="1:5" hidden="1" x14ac:dyDescent="0.35">
      <c r="A614" s="60"/>
      <c r="B614" s="60"/>
      <c r="C614" s="60"/>
      <c r="D614" s="61"/>
      <c r="E614" s="60"/>
    </row>
    <row r="615" spans="1:5" hidden="1" x14ac:dyDescent="0.35">
      <c r="A615" s="60"/>
      <c r="B615" s="60"/>
      <c r="C615" s="60"/>
      <c r="D615" s="61"/>
      <c r="E615" s="60"/>
    </row>
    <row r="616" spans="1:5" hidden="1" x14ac:dyDescent="0.35">
      <c r="A616" s="60"/>
      <c r="B616" s="60"/>
      <c r="C616" s="60"/>
      <c r="D616" s="61"/>
      <c r="E616" s="60"/>
    </row>
    <row r="617" spans="1:5" hidden="1" x14ac:dyDescent="0.35">
      <c r="A617" s="60"/>
      <c r="B617" s="60"/>
      <c r="C617" s="60"/>
      <c r="D617" s="61"/>
      <c r="E617" s="60"/>
    </row>
    <row r="618" spans="1:5" hidden="1" x14ac:dyDescent="0.35">
      <c r="A618" s="60"/>
      <c r="B618" s="60"/>
      <c r="C618" s="60"/>
      <c r="D618" s="61"/>
      <c r="E618" s="60"/>
    </row>
    <row r="619" spans="1:5" hidden="1" x14ac:dyDescent="0.35">
      <c r="A619" s="60"/>
      <c r="B619" s="60"/>
      <c r="C619" s="60"/>
      <c r="D619" s="61"/>
      <c r="E619" s="60"/>
    </row>
    <row r="620" spans="1:5" hidden="1" x14ac:dyDescent="0.35">
      <c r="A620" s="60"/>
      <c r="B620" s="60"/>
      <c r="C620" s="60"/>
      <c r="D620" s="61"/>
      <c r="E620" s="60"/>
    </row>
    <row r="621" spans="1:5" hidden="1" x14ac:dyDescent="0.35">
      <c r="A621" s="60"/>
      <c r="B621" s="60"/>
      <c r="C621" s="60"/>
      <c r="D621" s="61"/>
      <c r="E621" s="60"/>
    </row>
    <row r="622" spans="1:5" hidden="1" x14ac:dyDescent="0.35">
      <c r="A622" s="60"/>
      <c r="B622" s="60"/>
      <c r="C622" s="60"/>
      <c r="D622" s="61"/>
      <c r="E622" s="60"/>
    </row>
    <row r="623" spans="1:5" hidden="1" x14ac:dyDescent="0.35">
      <c r="A623" s="60"/>
      <c r="B623" s="60"/>
      <c r="C623" s="60"/>
      <c r="D623" s="61"/>
      <c r="E623" s="60"/>
    </row>
    <row r="624" spans="1:5" hidden="1" x14ac:dyDescent="0.35">
      <c r="A624" s="60"/>
      <c r="B624" s="60"/>
      <c r="C624" s="60"/>
      <c r="D624" s="61"/>
      <c r="E624" s="60"/>
    </row>
    <row r="625" spans="1:5" hidden="1" x14ac:dyDescent="0.35">
      <c r="A625" s="60"/>
      <c r="B625" s="60"/>
      <c r="C625" s="60"/>
      <c r="D625" s="61"/>
      <c r="E625" s="60"/>
    </row>
    <row r="626" spans="1:5" hidden="1" x14ac:dyDescent="0.35">
      <c r="A626" s="60"/>
      <c r="B626" s="60"/>
      <c r="C626" s="60"/>
      <c r="D626" s="61"/>
      <c r="E626" s="60"/>
    </row>
    <row r="627" spans="1:5" hidden="1" x14ac:dyDescent="0.35">
      <c r="A627" s="60"/>
      <c r="B627" s="60"/>
      <c r="C627" s="60"/>
      <c r="D627" s="61"/>
      <c r="E627" s="60"/>
    </row>
    <row r="628" spans="1:5" hidden="1" x14ac:dyDescent="0.35">
      <c r="A628" s="60"/>
      <c r="B628" s="60"/>
      <c r="C628" s="60"/>
      <c r="D628" s="61"/>
      <c r="E628" s="60"/>
    </row>
    <row r="629" spans="1:5" hidden="1" x14ac:dyDescent="0.35">
      <c r="A629" s="60"/>
      <c r="B629" s="60"/>
      <c r="C629" s="60"/>
      <c r="D629" s="61"/>
      <c r="E629" s="60"/>
    </row>
    <row r="630" spans="1:5" hidden="1" x14ac:dyDescent="0.35">
      <c r="A630" s="60"/>
      <c r="B630" s="60"/>
      <c r="C630" s="60"/>
      <c r="D630" s="61"/>
      <c r="E630" s="60"/>
    </row>
    <row r="631" spans="1:5" hidden="1" x14ac:dyDescent="0.35">
      <c r="A631" s="60"/>
      <c r="B631" s="60"/>
      <c r="C631" s="60"/>
      <c r="D631" s="61"/>
      <c r="E631" s="60"/>
    </row>
    <row r="632" spans="1:5" hidden="1" x14ac:dyDescent="0.35">
      <c r="A632" s="60"/>
      <c r="B632" s="60"/>
      <c r="C632" s="60"/>
      <c r="D632" s="61"/>
      <c r="E632" s="60"/>
    </row>
    <row r="633" spans="1:5" hidden="1" x14ac:dyDescent="0.35">
      <c r="A633" s="60"/>
      <c r="B633" s="60"/>
      <c r="C633" s="60"/>
      <c r="D633" s="61"/>
      <c r="E633" s="60"/>
    </row>
    <row r="634" spans="1:5" hidden="1" x14ac:dyDescent="0.35">
      <c r="A634" s="60"/>
      <c r="B634" s="60"/>
      <c r="C634" s="60"/>
      <c r="D634" s="61"/>
      <c r="E634" s="60"/>
    </row>
    <row r="635" spans="1:5" hidden="1" x14ac:dyDescent="0.35">
      <c r="A635" s="60"/>
      <c r="B635" s="60"/>
      <c r="C635" s="60"/>
      <c r="D635" s="61"/>
      <c r="E635" s="60"/>
    </row>
    <row r="636" spans="1:5" hidden="1" x14ac:dyDescent="0.35">
      <c r="A636" s="60"/>
      <c r="B636" s="60"/>
      <c r="C636" s="60"/>
      <c r="D636" s="61"/>
      <c r="E636" s="60"/>
    </row>
    <row r="637" spans="1:5" hidden="1" x14ac:dyDescent="0.35">
      <c r="A637" s="60"/>
      <c r="B637" s="60"/>
      <c r="C637" s="60"/>
      <c r="D637" s="61"/>
      <c r="E637" s="60"/>
    </row>
    <row r="638" spans="1:5" hidden="1" x14ac:dyDescent="0.35">
      <c r="A638" s="60"/>
      <c r="B638" s="60"/>
      <c r="C638" s="60"/>
      <c r="D638" s="61"/>
      <c r="E638" s="60"/>
    </row>
    <row r="639" spans="1:5" hidden="1" x14ac:dyDescent="0.35">
      <c r="A639" s="60"/>
      <c r="B639" s="60"/>
      <c r="C639" s="60"/>
      <c r="D639" s="61"/>
      <c r="E639" s="60"/>
    </row>
    <row r="640" spans="1:5" hidden="1" x14ac:dyDescent="0.35">
      <c r="A640" s="60"/>
      <c r="B640" s="60"/>
      <c r="C640" s="60"/>
      <c r="D640" s="61"/>
      <c r="E640" s="60"/>
    </row>
    <row r="641" spans="1:5" hidden="1" x14ac:dyDescent="0.35">
      <c r="A641" s="60"/>
      <c r="B641" s="60"/>
      <c r="C641" s="60"/>
      <c r="D641" s="61"/>
      <c r="E641" s="60"/>
    </row>
    <row r="642" spans="1:5" hidden="1" x14ac:dyDescent="0.35">
      <c r="A642" s="60"/>
      <c r="B642" s="60"/>
      <c r="C642" s="60"/>
      <c r="D642" s="61"/>
      <c r="E642" s="60"/>
    </row>
    <row r="643" spans="1:5" hidden="1" x14ac:dyDescent="0.35">
      <c r="A643" s="60"/>
      <c r="B643" s="60"/>
      <c r="C643" s="60"/>
      <c r="D643" s="61"/>
      <c r="E643" s="60"/>
    </row>
    <row r="644" spans="1:5" hidden="1" x14ac:dyDescent="0.35">
      <c r="A644" s="60"/>
      <c r="B644" s="60"/>
      <c r="C644" s="60"/>
      <c r="D644" s="61"/>
      <c r="E644" s="60"/>
    </row>
    <row r="645" spans="1:5" hidden="1" x14ac:dyDescent="0.35">
      <c r="A645" s="60"/>
      <c r="B645" s="60"/>
      <c r="C645" s="60"/>
      <c r="D645" s="61"/>
      <c r="E645" s="60"/>
    </row>
    <row r="646" spans="1:5" hidden="1" x14ac:dyDescent="0.35">
      <c r="A646" s="60"/>
      <c r="B646" s="60"/>
      <c r="C646" s="60"/>
      <c r="D646" s="61"/>
      <c r="E646" s="60"/>
    </row>
    <row r="647" spans="1:5" hidden="1" x14ac:dyDescent="0.35">
      <c r="A647" s="60"/>
      <c r="B647" s="60"/>
      <c r="C647" s="60"/>
      <c r="D647" s="61"/>
      <c r="E647" s="60"/>
    </row>
    <row r="648" spans="1:5" hidden="1" x14ac:dyDescent="0.35">
      <c r="A648" s="60"/>
      <c r="B648" s="60"/>
      <c r="C648" s="60"/>
      <c r="D648" s="61"/>
      <c r="E648" s="60"/>
    </row>
    <row r="649" spans="1:5" hidden="1" x14ac:dyDescent="0.35">
      <c r="A649" s="60"/>
      <c r="B649" s="60"/>
      <c r="C649" s="60"/>
      <c r="D649" s="61"/>
      <c r="E649" s="60"/>
    </row>
    <row r="650" spans="1:5" hidden="1" x14ac:dyDescent="0.35">
      <c r="A650" s="60"/>
      <c r="B650" s="60"/>
      <c r="C650" s="60"/>
      <c r="D650" s="61"/>
      <c r="E650" s="60"/>
    </row>
    <row r="651" spans="1:5" hidden="1" x14ac:dyDescent="0.35">
      <c r="A651" s="60"/>
      <c r="B651" s="60"/>
      <c r="C651" s="60"/>
      <c r="D651" s="61"/>
      <c r="E651" s="60"/>
    </row>
    <row r="652" spans="1:5" hidden="1" x14ac:dyDescent="0.35">
      <c r="A652" s="60"/>
      <c r="B652" s="60"/>
      <c r="C652" s="60"/>
      <c r="D652" s="61"/>
      <c r="E652" s="60"/>
    </row>
    <row r="653" spans="1:5" hidden="1" x14ac:dyDescent="0.35">
      <c r="A653" s="60"/>
      <c r="B653" s="60"/>
      <c r="C653" s="60"/>
      <c r="D653" s="61"/>
      <c r="E653" s="60"/>
    </row>
    <row r="654" spans="1:5" hidden="1" x14ac:dyDescent="0.35">
      <c r="A654" s="60"/>
      <c r="B654" s="60"/>
      <c r="C654" s="60"/>
      <c r="D654" s="61"/>
      <c r="E654" s="60"/>
    </row>
    <row r="655" spans="1:5" hidden="1" x14ac:dyDescent="0.35">
      <c r="A655" s="60"/>
      <c r="B655" s="60"/>
      <c r="C655" s="60"/>
      <c r="D655" s="61"/>
      <c r="E655" s="60"/>
    </row>
    <row r="656" spans="1:5" hidden="1" x14ac:dyDescent="0.35">
      <c r="A656" s="60"/>
      <c r="B656" s="60"/>
      <c r="C656" s="60"/>
      <c r="D656" s="61"/>
      <c r="E656" s="60"/>
    </row>
    <row r="657" spans="1:5" hidden="1" x14ac:dyDescent="0.35">
      <c r="A657" s="60"/>
      <c r="B657" s="60"/>
      <c r="C657" s="60"/>
      <c r="D657" s="61"/>
      <c r="E657" s="60"/>
    </row>
    <row r="658" spans="1:5" hidden="1" x14ac:dyDescent="0.35">
      <c r="A658" s="60"/>
      <c r="B658" s="60"/>
      <c r="C658" s="60"/>
      <c r="D658" s="61"/>
      <c r="E658" s="60"/>
    </row>
    <row r="659" spans="1:5" hidden="1" x14ac:dyDescent="0.35">
      <c r="A659" s="60"/>
      <c r="B659" s="60"/>
      <c r="C659" s="60"/>
      <c r="D659" s="61"/>
      <c r="E659" s="60"/>
    </row>
    <row r="660" spans="1:5" hidden="1" x14ac:dyDescent="0.35">
      <c r="A660" s="60"/>
      <c r="B660" s="60"/>
      <c r="C660" s="60"/>
      <c r="D660" s="61"/>
      <c r="E660" s="60"/>
    </row>
    <row r="661" spans="1:5" hidden="1" x14ac:dyDescent="0.35">
      <c r="A661" s="60"/>
      <c r="B661" s="60"/>
      <c r="C661" s="60"/>
      <c r="D661" s="61"/>
      <c r="E661" s="60"/>
    </row>
    <row r="662" spans="1:5" hidden="1" x14ac:dyDescent="0.35">
      <c r="A662" s="60"/>
      <c r="B662" s="60"/>
      <c r="C662" s="60"/>
      <c r="D662" s="61"/>
      <c r="E662" s="60"/>
    </row>
    <row r="663" spans="1:5" hidden="1" x14ac:dyDescent="0.35">
      <c r="A663" s="60"/>
      <c r="B663" s="60"/>
      <c r="C663" s="60"/>
      <c r="D663" s="61"/>
      <c r="E663" s="60"/>
    </row>
    <row r="664" spans="1:5" hidden="1" x14ac:dyDescent="0.35">
      <c r="A664" s="60"/>
      <c r="B664" s="60"/>
      <c r="C664" s="60"/>
      <c r="D664" s="61"/>
      <c r="E664" s="60"/>
    </row>
    <row r="665" spans="1:5" hidden="1" x14ac:dyDescent="0.35">
      <c r="A665" s="60"/>
      <c r="B665" s="60"/>
      <c r="C665" s="60"/>
      <c r="D665" s="61"/>
      <c r="E665" s="60"/>
    </row>
    <row r="666" spans="1:5" hidden="1" x14ac:dyDescent="0.35">
      <c r="A666" s="60"/>
      <c r="B666" s="60"/>
      <c r="C666" s="60"/>
      <c r="D666" s="61"/>
      <c r="E666" s="60"/>
    </row>
    <row r="667" spans="1:5" hidden="1" x14ac:dyDescent="0.35">
      <c r="A667" s="60"/>
      <c r="B667" s="60"/>
      <c r="C667" s="60"/>
      <c r="D667" s="61"/>
      <c r="E667" s="60"/>
    </row>
    <row r="668" spans="1:5" hidden="1" x14ac:dyDescent="0.35">
      <c r="A668" s="60"/>
      <c r="B668" s="60"/>
      <c r="C668" s="60"/>
      <c r="D668" s="61"/>
      <c r="E668" s="60"/>
    </row>
    <row r="669" spans="1:5" hidden="1" x14ac:dyDescent="0.35">
      <c r="A669" s="60"/>
      <c r="B669" s="60"/>
      <c r="C669" s="60"/>
      <c r="D669" s="61"/>
      <c r="E669" s="60"/>
    </row>
    <row r="670" spans="1:5" hidden="1" x14ac:dyDescent="0.35">
      <c r="A670" s="60"/>
      <c r="B670" s="60"/>
      <c r="C670" s="60"/>
      <c r="D670" s="61"/>
      <c r="E670" s="60"/>
    </row>
    <row r="671" spans="1:5" hidden="1" x14ac:dyDescent="0.35">
      <c r="A671" s="60"/>
      <c r="B671" s="60"/>
      <c r="C671" s="60"/>
      <c r="D671" s="61"/>
      <c r="E671" s="60"/>
    </row>
    <row r="672" spans="1:5" hidden="1" x14ac:dyDescent="0.35">
      <c r="A672" s="60"/>
      <c r="B672" s="60"/>
      <c r="C672" s="60"/>
      <c r="D672" s="61"/>
      <c r="E672" s="60"/>
    </row>
    <row r="673" spans="1:5" hidden="1" x14ac:dyDescent="0.35">
      <c r="A673" s="60"/>
      <c r="B673" s="60"/>
      <c r="C673" s="60"/>
      <c r="D673" s="61"/>
      <c r="E673" s="60"/>
    </row>
    <row r="674" spans="1:5" hidden="1" x14ac:dyDescent="0.35">
      <c r="A674" s="60"/>
      <c r="B674" s="60"/>
      <c r="C674" s="60"/>
      <c r="D674" s="61"/>
      <c r="E674" s="60"/>
    </row>
    <row r="675" spans="1:5" hidden="1" x14ac:dyDescent="0.35">
      <c r="A675" s="60"/>
      <c r="B675" s="60"/>
      <c r="C675" s="60"/>
      <c r="D675" s="61"/>
      <c r="E675" s="60"/>
    </row>
    <row r="676" spans="1:5" hidden="1" x14ac:dyDescent="0.35">
      <c r="A676" s="60"/>
      <c r="B676" s="60"/>
      <c r="C676" s="60"/>
      <c r="D676" s="61"/>
      <c r="E676" s="60"/>
    </row>
    <row r="677" spans="1:5" hidden="1" x14ac:dyDescent="0.35">
      <c r="A677" s="60"/>
      <c r="B677" s="60"/>
      <c r="C677" s="60"/>
      <c r="D677" s="61"/>
      <c r="E677" s="60"/>
    </row>
    <row r="678" spans="1:5" hidden="1" x14ac:dyDescent="0.35">
      <c r="A678" s="60"/>
      <c r="B678" s="60"/>
      <c r="C678" s="60"/>
      <c r="D678" s="61"/>
      <c r="E678" s="60"/>
    </row>
    <row r="679" spans="1:5" hidden="1" x14ac:dyDescent="0.35">
      <c r="A679" s="60"/>
      <c r="B679" s="60"/>
      <c r="C679" s="60"/>
      <c r="D679" s="61"/>
      <c r="E679" s="60"/>
    </row>
    <row r="680" spans="1:5" hidden="1" x14ac:dyDescent="0.35">
      <c r="A680" s="60"/>
      <c r="B680" s="60"/>
      <c r="C680" s="60"/>
      <c r="D680" s="61"/>
      <c r="E680" s="60"/>
    </row>
    <row r="681" spans="1:5" hidden="1" x14ac:dyDescent="0.35">
      <c r="A681" s="60"/>
      <c r="B681" s="60"/>
      <c r="C681" s="60"/>
      <c r="D681" s="61"/>
      <c r="E681" s="60"/>
    </row>
    <row r="682" spans="1:5" hidden="1" x14ac:dyDescent="0.35">
      <c r="A682" s="60"/>
      <c r="B682" s="60"/>
      <c r="C682" s="60"/>
      <c r="D682" s="61"/>
      <c r="E682" s="60"/>
    </row>
    <row r="683" spans="1:5" hidden="1" x14ac:dyDescent="0.35">
      <c r="A683" s="60"/>
      <c r="B683" s="60"/>
      <c r="C683" s="60"/>
      <c r="D683" s="61"/>
      <c r="E683" s="60"/>
    </row>
    <row r="684" spans="1:5" hidden="1" x14ac:dyDescent="0.35">
      <c r="A684" s="60"/>
      <c r="B684" s="60"/>
      <c r="C684" s="60"/>
      <c r="D684" s="61"/>
      <c r="E684" s="60"/>
    </row>
    <row r="685" spans="1:5" hidden="1" x14ac:dyDescent="0.35">
      <c r="A685" s="60"/>
      <c r="B685" s="60"/>
      <c r="C685" s="60"/>
      <c r="D685" s="61"/>
      <c r="E685" s="60"/>
    </row>
    <row r="686" spans="1:5" hidden="1" x14ac:dyDescent="0.35">
      <c r="A686" s="60"/>
      <c r="B686" s="60"/>
      <c r="C686" s="60"/>
      <c r="D686" s="61"/>
      <c r="E686" s="60"/>
    </row>
    <row r="687" spans="1:5" hidden="1" x14ac:dyDescent="0.35">
      <c r="A687" s="60"/>
      <c r="B687" s="60"/>
      <c r="C687" s="60"/>
      <c r="D687" s="61"/>
      <c r="E687" s="60"/>
    </row>
    <row r="688" spans="1:5" hidden="1" x14ac:dyDescent="0.35">
      <c r="A688" s="60"/>
      <c r="B688" s="60"/>
      <c r="C688" s="60"/>
      <c r="D688" s="61"/>
      <c r="E688" s="60"/>
    </row>
    <row r="689" spans="1:5" hidden="1" x14ac:dyDescent="0.35">
      <c r="A689" s="60"/>
      <c r="B689" s="60"/>
      <c r="C689" s="60"/>
      <c r="D689" s="61"/>
      <c r="E689" s="60"/>
    </row>
    <row r="690" spans="1:5" hidden="1" x14ac:dyDescent="0.35">
      <c r="A690" s="60"/>
      <c r="B690" s="60"/>
      <c r="C690" s="60"/>
      <c r="D690" s="61"/>
      <c r="E690" s="60"/>
    </row>
    <row r="691" spans="1:5" hidden="1" x14ac:dyDescent="0.35">
      <c r="A691" s="60"/>
      <c r="B691" s="60"/>
      <c r="C691" s="60"/>
      <c r="D691" s="61"/>
      <c r="E691" s="60"/>
    </row>
    <row r="692" spans="1:5" hidden="1" x14ac:dyDescent="0.35">
      <c r="A692" s="60"/>
      <c r="B692" s="60"/>
      <c r="C692" s="60"/>
      <c r="D692" s="61"/>
      <c r="E692" s="60"/>
    </row>
    <row r="693" spans="1:5" hidden="1" x14ac:dyDescent="0.35">
      <c r="A693" s="60"/>
      <c r="B693" s="60"/>
      <c r="C693" s="60"/>
      <c r="D693" s="61"/>
      <c r="E693" s="60"/>
    </row>
    <row r="694" spans="1:5" hidden="1" x14ac:dyDescent="0.35">
      <c r="A694" s="60"/>
      <c r="B694" s="60"/>
      <c r="C694" s="60"/>
      <c r="D694" s="61"/>
      <c r="E694" s="60"/>
    </row>
    <row r="695" spans="1:5" hidden="1" x14ac:dyDescent="0.35">
      <c r="A695" s="60"/>
      <c r="B695" s="60"/>
      <c r="C695" s="60"/>
      <c r="D695" s="61"/>
      <c r="E695" s="60"/>
    </row>
    <row r="696" spans="1:5" hidden="1" x14ac:dyDescent="0.35">
      <c r="A696" s="60"/>
      <c r="B696" s="60"/>
      <c r="C696" s="60"/>
      <c r="D696" s="61"/>
      <c r="E696" s="60"/>
    </row>
    <row r="697" spans="1:5" hidden="1" x14ac:dyDescent="0.35">
      <c r="A697" s="60"/>
      <c r="B697" s="60"/>
      <c r="C697" s="60"/>
      <c r="D697" s="61"/>
      <c r="E697" s="60"/>
    </row>
    <row r="698" spans="1:5" hidden="1" x14ac:dyDescent="0.35">
      <c r="A698" s="60"/>
      <c r="B698" s="60"/>
      <c r="C698" s="60"/>
      <c r="D698" s="61"/>
      <c r="E698" s="60"/>
    </row>
    <row r="699" spans="1:5" hidden="1" x14ac:dyDescent="0.35">
      <c r="A699" s="60"/>
      <c r="B699" s="60"/>
      <c r="C699" s="60"/>
      <c r="D699" s="61"/>
      <c r="E699" s="60"/>
    </row>
    <row r="700" spans="1:5" hidden="1" x14ac:dyDescent="0.35">
      <c r="A700" s="60"/>
      <c r="B700" s="60"/>
      <c r="C700" s="60"/>
      <c r="D700" s="61"/>
      <c r="E700" s="60"/>
    </row>
    <row r="701" spans="1:5" hidden="1" x14ac:dyDescent="0.35">
      <c r="A701" s="60"/>
      <c r="B701" s="60"/>
      <c r="C701" s="60"/>
      <c r="D701" s="61"/>
      <c r="E701" s="60"/>
    </row>
    <row r="702" spans="1:5" hidden="1" x14ac:dyDescent="0.35">
      <c r="A702" s="60"/>
      <c r="B702" s="60"/>
      <c r="C702" s="60"/>
      <c r="D702" s="61"/>
      <c r="E702" s="60"/>
    </row>
    <row r="703" spans="1:5" hidden="1" x14ac:dyDescent="0.35">
      <c r="A703" s="60"/>
      <c r="B703" s="60"/>
      <c r="C703" s="60"/>
      <c r="D703" s="61"/>
      <c r="E703" s="60"/>
    </row>
    <row r="704" spans="1:5" hidden="1" x14ac:dyDescent="0.35">
      <c r="A704" s="60"/>
      <c r="B704" s="60"/>
      <c r="C704" s="60"/>
      <c r="D704" s="61"/>
      <c r="E704" s="60"/>
    </row>
    <row r="705" spans="1:5" hidden="1" x14ac:dyDescent="0.35">
      <c r="A705" s="60"/>
      <c r="B705" s="60"/>
      <c r="C705" s="60"/>
      <c r="D705" s="61"/>
      <c r="E705" s="60"/>
    </row>
    <row r="706" spans="1:5" hidden="1" x14ac:dyDescent="0.35">
      <c r="A706" s="60"/>
      <c r="B706" s="60"/>
      <c r="C706" s="60"/>
      <c r="D706" s="61"/>
      <c r="E706" s="60"/>
    </row>
    <row r="707" spans="1:5" hidden="1" x14ac:dyDescent="0.35">
      <c r="A707" s="60"/>
      <c r="B707" s="60"/>
      <c r="C707" s="60"/>
      <c r="D707" s="61"/>
      <c r="E707" s="60"/>
    </row>
    <row r="708" spans="1:5" hidden="1" x14ac:dyDescent="0.35">
      <c r="A708" s="60"/>
      <c r="B708" s="60"/>
      <c r="C708" s="60"/>
      <c r="D708" s="61"/>
      <c r="E708" s="60"/>
    </row>
  </sheetData>
  <mergeCells count="162">
    <mergeCell ref="B198:C198"/>
    <mergeCell ref="A199:C199"/>
    <mergeCell ref="A202:D202"/>
    <mergeCell ref="A203:C203"/>
    <mergeCell ref="B204:C204"/>
    <mergeCell ref="B205:C205"/>
    <mergeCell ref="B192:C192"/>
    <mergeCell ref="B193:C193"/>
    <mergeCell ref="B194:C194"/>
    <mergeCell ref="B195:C195"/>
    <mergeCell ref="B196:C196"/>
    <mergeCell ref="A197:C197"/>
    <mergeCell ref="A185:D185"/>
    <mergeCell ref="A186:D186"/>
    <mergeCell ref="A187:D187"/>
    <mergeCell ref="A189:D189"/>
    <mergeCell ref="A190:D190"/>
    <mergeCell ref="B191:C191"/>
    <mergeCell ref="B179:C179"/>
    <mergeCell ref="A180:C180"/>
    <mergeCell ref="A181:D181"/>
    <mergeCell ref="A182:D182"/>
    <mergeCell ref="A183:D183"/>
    <mergeCell ref="A184:D184"/>
    <mergeCell ref="B173:C173"/>
    <mergeCell ref="B174:C174"/>
    <mergeCell ref="B175:C175"/>
    <mergeCell ref="B176:C176"/>
    <mergeCell ref="B177:C177"/>
    <mergeCell ref="B178:C178"/>
    <mergeCell ref="B165:C165"/>
    <mergeCell ref="A166:C166"/>
    <mergeCell ref="A167:D167"/>
    <mergeCell ref="A168:D168"/>
    <mergeCell ref="A169:D169"/>
    <mergeCell ref="A171:D171"/>
    <mergeCell ref="A156:B156"/>
    <mergeCell ref="A159:D159"/>
    <mergeCell ref="B161:C161"/>
    <mergeCell ref="B162:C162"/>
    <mergeCell ref="B163:C163"/>
    <mergeCell ref="B164:C164"/>
    <mergeCell ref="B147:C147"/>
    <mergeCell ref="A148:C148"/>
    <mergeCell ref="A151:D151"/>
    <mergeCell ref="B153:C153"/>
    <mergeCell ref="B154:C154"/>
    <mergeCell ref="B155:C155"/>
    <mergeCell ref="A141:D141"/>
    <mergeCell ref="A142:D142"/>
    <mergeCell ref="A143:D143"/>
    <mergeCell ref="A144:D144"/>
    <mergeCell ref="A145:D145"/>
    <mergeCell ref="B146:C146"/>
    <mergeCell ref="B134:C134"/>
    <mergeCell ref="A135:C135"/>
    <mergeCell ref="A137:D137"/>
    <mergeCell ref="A138:D138"/>
    <mergeCell ref="A139:D139"/>
    <mergeCell ref="A140:D140"/>
    <mergeCell ref="B128:C128"/>
    <mergeCell ref="B129:C129"/>
    <mergeCell ref="B130:C130"/>
    <mergeCell ref="B131:C131"/>
    <mergeCell ref="B132:C132"/>
    <mergeCell ref="B133:C133"/>
    <mergeCell ref="A111:D114"/>
    <mergeCell ref="A115:D118"/>
    <mergeCell ref="A119:D121"/>
    <mergeCell ref="A122:D122"/>
    <mergeCell ref="A124:D124"/>
    <mergeCell ref="A126:D126"/>
    <mergeCell ref="B102:C102"/>
    <mergeCell ref="B103:C103"/>
    <mergeCell ref="B104:C104"/>
    <mergeCell ref="A105:C105"/>
    <mergeCell ref="A107:D109"/>
    <mergeCell ref="A110:D110"/>
    <mergeCell ref="A93:C93"/>
    <mergeCell ref="A96:D96"/>
    <mergeCell ref="B98:C98"/>
    <mergeCell ref="B99:C99"/>
    <mergeCell ref="B100:C100"/>
    <mergeCell ref="B101:C101"/>
    <mergeCell ref="A84:D84"/>
    <mergeCell ref="A85:D85"/>
    <mergeCell ref="B89:C89"/>
    <mergeCell ref="B90:C90"/>
    <mergeCell ref="B91:C91"/>
    <mergeCell ref="B92:C92"/>
    <mergeCell ref="B76:C76"/>
    <mergeCell ref="B77:C77"/>
    <mergeCell ref="B78:C78"/>
    <mergeCell ref="B79:C79"/>
    <mergeCell ref="A80:B80"/>
    <mergeCell ref="A82:D83"/>
    <mergeCell ref="A67:D67"/>
    <mergeCell ref="A68:D68"/>
    <mergeCell ref="A69:D69"/>
    <mergeCell ref="A70:D70"/>
    <mergeCell ref="A73:D73"/>
    <mergeCell ref="B75:C75"/>
    <mergeCell ref="A61:D61"/>
    <mergeCell ref="A62:D62"/>
    <mergeCell ref="A63:D63"/>
    <mergeCell ref="A64:D64"/>
    <mergeCell ref="A65:D65"/>
    <mergeCell ref="A66:D66"/>
    <mergeCell ref="B55:C55"/>
    <mergeCell ref="B56:C56"/>
    <mergeCell ref="B57:C57"/>
    <mergeCell ref="B58:C58"/>
    <mergeCell ref="A59:C59"/>
    <mergeCell ref="A60:D60"/>
    <mergeCell ref="A48:D48"/>
    <mergeCell ref="B50:C50"/>
    <mergeCell ref="B51:C51"/>
    <mergeCell ref="B52:C52"/>
    <mergeCell ref="B53:C53"/>
    <mergeCell ref="B54:C54"/>
    <mergeCell ref="B42:C42"/>
    <mergeCell ref="B43:C43"/>
    <mergeCell ref="A44:C44"/>
    <mergeCell ref="A45:D45"/>
    <mergeCell ref="A46:D46"/>
    <mergeCell ref="A47:D47"/>
    <mergeCell ref="A33:C33"/>
    <mergeCell ref="A34:D34"/>
    <mergeCell ref="A35:D35"/>
    <mergeCell ref="A37:D37"/>
    <mergeCell ref="A39:D39"/>
    <mergeCell ref="B41:C41"/>
    <mergeCell ref="B27:C27"/>
    <mergeCell ref="B28:C28"/>
    <mergeCell ref="B29:C29"/>
    <mergeCell ref="B30:C30"/>
    <mergeCell ref="B31:C31"/>
    <mergeCell ref="B32:C32"/>
    <mergeCell ref="B19:D19"/>
    <mergeCell ref="B20:D20"/>
    <mergeCell ref="B21:D21"/>
    <mergeCell ref="B22:D22"/>
    <mergeCell ref="A24:D24"/>
    <mergeCell ref="B26:C26"/>
    <mergeCell ref="A16:D16"/>
    <mergeCell ref="A17:D17"/>
    <mergeCell ref="B18:D18"/>
    <mergeCell ref="A7:D7"/>
    <mergeCell ref="B8:C8"/>
    <mergeCell ref="B9:C9"/>
    <mergeCell ref="B10:C10"/>
    <mergeCell ref="B11:C11"/>
    <mergeCell ref="A12:D12"/>
    <mergeCell ref="A1:D1"/>
    <mergeCell ref="A2:D2"/>
    <mergeCell ref="A3:D3"/>
    <mergeCell ref="A4:D4"/>
    <mergeCell ref="A5:D5"/>
    <mergeCell ref="A6:D6"/>
    <mergeCell ref="A13:D13"/>
    <mergeCell ref="A14:B14"/>
    <mergeCell ref="A15:B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F7E39-41A3-4654-9B82-817E1767D348}">
  <dimension ref="A1:G21"/>
  <sheetViews>
    <sheetView workbookViewId="0">
      <selection activeCell="J17" sqref="J17"/>
    </sheetView>
  </sheetViews>
  <sheetFormatPr defaultColWidth="9.1796875" defaultRowHeight="14.5" x14ac:dyDescent="0.35"/>
  <cols>
    <col min="1" max="1" width="4.81640625" style="147" customWidth="1"/>
    <col min="2" max="2" width="21.54296875" style="148" customWidth="1"/>
    <col min="3" max="3" width="9.7265625" style="147" customWidth="1"/>
    <col min="4" max="4" width="9.54296875" style="147" customWidth="1"/>
    <col min="5" max="5" width="11.7265625" style="147" customWidth="1"/>
    <col min="6" max="6" width="9.08984375" style="147" customWidth="1"/>
    <col min="7" max="7" width="10.1796875" style="147" customWidth="1"/>
    <col min="8" max="16384" width="9.1796875" style="147"/>
  </cols>
  <sheetData>
    <row r="1" spans="1:7" x14ac:dyDescent="0.35">
      <c r="A1" s="299" t="s">
        <v>196</v>
      </c>
      <c r="B1" s="299"/>
      <c r="C1" s="299"/>
      <c r="D1" s="299"/>
      <c r="E1" s="299"/>
      <c r="F1" s="299"/>
      <c r="G1" s="299"/>
    </row>
    <row r="2" spans="1:7" ht="26" x14ac:dyDescent="0.35">
      <c r="A2" s="138" t="s">
        <v>182</v>
      </c>
      <c r="B2" s="145" t="s">
        <v>183</v>
      </c>
      <c r="C2" s="138" t="s">
        <v>184</v>
      </c>
      <c r="D2" s="138" t="s">
        <v>185</v>
      </c>
      <c r="E2" s="138" t="s">
        <v>186</v>
      </c>
      <c r="F2" s="139" t="s">
        <v>187</v>
      </c>
      <c r="G2" s="139" t="s">
        <v>188</v>
      </c>
    </row>
    <row r="3" spans="1:7" s="152" customFormat="1" ht="26" x14ac:dyDescent="0.35">
      <c r="A3" s="149">
        <v>1</v>
      </c>
      <c r="B3" s="150" t="s">
        <v>190</v>
      </c>
      <c r="C3" s="149" t="s">
        <v>191</v>
      </c>
      <c r="D3" s="149">
        <v>4</v>
      </c>
      <c r="E3" s="149" t="s">
        <v>189</v>
      </c>
      <c r="F3" s="151">
        <v>3.66</v>
      </c>
      <c r="G3" s="151">
        <f>((D3*2)*F3)/12</f>
        <v>2.44</v>
      </c>
    </row>
    <row r="4" spans="1:7" s="152" customFormat="1" x14ac:dyDescent="0.35">
      <c r="A4" s="149">
        <v>2</v>
      </c>
      <c r="B4" s="150" t="s">
        <v>192</v>
      </c>
      <c r="C4" s="149" t="s">
        <v>184</v>
      </c>
      <c r="D4" s="149">
        <v>2</v>
      </c>
      <c r="E4" s="149" t="s">
        <v>189</v>
      </c>
      <c r="F4" s="151">
        <v>3.19</v>
      </c>
      <c r="G4" s="151">
        <f t="shared" ref="G4:G7" si="0">((D4*2)*F4)/12</f>
        <v>1.0633333333333332</v>
      </c>
    </row>
    <row r="5" spans="1:7" ht="65" x14ac:dyDescent="0.35">
      <c r="A5" s="141">
        <v>3</v>
      </c>
      <c r="B5" s="146" t="s">
        <v>193</v>
      </c>
      <c r="C5" s="141" t="s">
        <v>184</v>
      </c>
      <c r="D5" s="141">
        <v>2</v>
      </c>
      <c r="E5" s="141" t="s">
        <v>189</v>
      </c>
      <c r="F5" s="143">
        <v>6.91</v>
      </c>
      <c r="G5" s="151">
        <f t="shared" si="0"/>
        <v>2.3033333333333332</v>
      </c>
    </row>
    <row r="6" spans="1:7" ht="26" x14ac:dyDescent="0.35">
      <c r="A6" s="149">
        <v>4</v>
      </c>
      <c r="B6" s="150" t="s">
        <v>194</v>
      </c>
      <c r="C6" s="149" t="s">
        <v>195</v>
      </c>
      <c r="D6" s="149">
        <v>4</v>
      </c>
      <c r="E6" s="149" t="s">
        <v>189</v>
      </c>
      <c r="F6" s="151">
        <v>32.42</v>
      </c>
      <c r="G6" s="151">
        <f t="shared" si="0"/>
        <v>21.613333333333333</v>
      </c>
    </row>
    <row r="7" spans="1:7" ht="26" x14ac:dyDescent="0.35">
      <c r="A7" s="149">
        <v>5</v>
      </c>
      <c r="B7" s="150" t="s">
        <v>197</v>
      </c>
      <c r="C7" s="149" t="s">
        <v>184</v>
      </c>
      <c r="D7" s="149">
        <v>1</v>
      </c>
      <c r="E7" s="149" t="s">
        <v>189</v>
      </c>
      <c r="F7" s="151">
        <v>11.18</v>
      </c>
      <c r="G7" s="151">
        <f t="shared" si="0"/>
        <v>1.8633333333333333</v>
      </c>
    </row>
    <row r="8" spans="1:7" x14ac:dyDescent="0.35">
      <c r="A8" s="149"/>
      <c r="B8" s="150"/>
      <c r="C8" s="149"/>
      <c r="D8" s="149"/>
      <c r="E8" s="149"/>
      <c r="F8" s="151"/>
      <c r="G8" s="151">
        <f>SUM(G3:G7)</f>
        <v>29.283333333333335</v>
      </c>
    </row>
    <row r="12" spans="1:7" x14ac:dyDescent="0.35">
      <c r="A12" s="299" t="s">
        <v>181</v>
      </c>
      <c r="B12" s="299"/>
      <c r="C12" s="299"/>
      <c r="D12" s="299"/>
      <c r="E12" s="299"/>
      <c r="F12" s="299"/>
      <c r="G12" s="299"/>
    </row>
    <row r="13" spans="1:7" ht="26" x14ac:dyDescent="0.35">
      <c r="A13" s="138" t="s">
        <v>182</v>
      </c>
      <c r="B13" s="145" t="s">
        <v>183</v>
      </c>
      <c r="C13" s="138" t="s">
        <v>184</v>
      </c>
      <c r="D13" s="138" t="s">
        <v>185</v>
      </c>
      <c r="E13" s="138" t="s">
        <v>186</v>
      </c>
      <c r="F13" s="139" t="s">
        <v>187</v>
      </c>
      <c r="G13" s="139" t="s">
        <v>188</v>
      </c>
    </row>
    <row r="14" spans="1:7" x14ac:dyDescent="0.35">
      <c r="A14" s="149">
        <v>1</v>
      </c>
      <c r="B14" s="150" t="s">
        <v>198</v>
      </c>
      <c r="C14" s="149" t="s">
        <v>184</v>
      </c>
      <c r="D14" s="149">
        <v>1</v>
      </c>
      <c r="E14" s="149" t="s">
        <v>200</v>
      </c>
      <c r="F14" s="151">
        <v>82.94</v>
      </c>
      <c r="G14" s="151">
        <f>((D14*2)*F14/12)</f>
        <v>13.823333333333332</v>
      </c>
    </row>
    <row r="15" spans="1:7" x14ac:dyDescent="0.35">
      <c r="A15" s="149">
        <v>2</v>
      </c>
      <c r="B15" s="150" t="s">
        <v>199</v>
      </c>
      <c r="C15" s="149" t="s">
        <v>184</v>
      </c>
      <c r="D15" s="149">
        <v>2</v>
      </c>
      <c r="E15" s="149" t="s">
        <v>200</v>
      </c>
      <c r="F15" s="151">
        <v>14.82</v>
      </c>
      <c r="G15" s="151">
        <f t="shared" ref="G15:G20" si="1">((D15*2)*F15/12)</f>
        <v>4.9400000000000004</v>
      </c>
    </row>
    <row r="16" spans="1:7" x14ac:dyDescent="0.35">
      <c r="A16" s="141">
        <v>3</v>
      </c>
      <c r="B16" s="146" t="s">
        <v>201</v>
      </c>
      <c r="C16" s="141" t="s">
        <v>184</v>
      </c>
      <c r="D16" s="141">
        <v>2</v>
      </c>
      <c r="E16" s="141" t="s">
        <v>200</v>
      </c>
      <c r="F16" s="143">
        <v>11.64</v>
      </c>
      <c r="G16" s="151">
        <f t="shared" si="1"/>
        <v>3.8800000000000003</v>
      </c>
    </row>
    <row r="17" spans="1:7" x14ac:dyDescent="0.35">
      <c r="A17" s="149">
        <v>4</v>
      </c>
      <c r="B17" s="150" t="s">
        <v>202</v>
      </c>
      <c r="C17" s="149" t="s">
        <v>184</v>
      </c>
      <c r="D17" s="149">
        <v>1</v>
      </c>
      <c r="E17" s="149" t="s">
        <v>200</v>
      </c>
      <c r="F17" s="151">
        <v>7</v>
      </c>
      <c r="G17" s="151">
        <f t="shared" si="1"/>
        <v>1.1666666666666667</v>
      </c>
    </row>
    <row r="18" spans="1:7" x14ac:dyDescent="0.35">
      <c r="A18" s="149">
        <v>5</v>
      </c>
      <c r="B18" s="150" t="s">
        <v>203</v>
      </c>
      <c r="C18" s="149" t="s">
        <v>184</v>
      </c>
      <c r="D18" s="149">
        <v>1</v>
      </c>
      <c r="E18" s="149" t="s">
        <v>200</v>
      </c>
      <c r="F18" s="151">
        <v>6.98</v>
      </c>
      <c r="G18" s="151">
        <f t="shared" si="1"/>
        <v>1.1633333333333333</v>
      </c>
    </row>
    <row r="19" spans="1:7" ht="26" x14ac:dyDescent="0.35">
      <c r="A19" s="141">
        <v>6</v>
      </c>
      <c r="B19" s="150" t="s">
        <v>204</v>
      </c>
      <c r="C19" s="149" t="s">
        <v>184</v>
      </c>
      <c r="D19" s="149">
        <v>1</v>
      </c>
      <c r="E19" s="149" t="s">
        <v>200</v>
      </c>
      <c r="F19" s="151">
        <v>152.16999999999999</v>
      </c>
      <c r="G19" s="151">
        <f t="shared" si="1"/>
        <v>25.361666666666665</v>
      </c>
    </row>
    <row r="20" spans="1:7" x14ac:dyDescent="0.35">
      <c r="A20" s="149">
        <v>7</v>
      </c>
      <c r="B20" s="150" t="s">
        <v>205</v>
      </c>
      <c r="C20" s="149" t="s">
        <v>184</v>
      </c>
      <c r="D20" s="149">
        <v>1</v>
      </c>
      <c r="E20" s="149" t="s">
        <v>200</v>
      </c>
      <c r="F20" s="151">
        <v>42.65</v>
      </c>
      <c r="G20" s="151">
        <f t="shared" si="1"/>
        <v>7.1083333333333334</v>
      </c>
    </row>
    <row r="21" spans="1:7" x14ac:dyDescent="0.35">
      <c r="A21" s="149"/>
      <c r="B21" s="150"/>
      <c r="C21" s="149"/>
      <c r="D21" s="149"/>
      <c r="E21" s="149"/>
      <c r="F21" s="151"/>
      <c r="G21" s="151">
        <f>SUM(G14:G20)</f>
        <v>57.443333333333328</v>
      </c>
    </row>
  </sheetData>
  <mergeCells count="2">
    <mergeCell ref="A1:G1"/>
    <mergeCell ref="A12:G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ED80BB-2DF8-41A0-98E9-9BEDF07DAE1B}">
  <dimension ref="A1:G40"/>
  <sheetViews>
    <sheetView tabSelected="1" workbookViewId="0">
      <selection activeCell="I23" sqref="I23"/>
    </sheetView>
  </sheetViews>
  <sheetFormatPr defaultColWidth="8.81640625" defaultRowHeight="14.5" x14ac:dyDescent="0.35"/>
  <cols>
    <col min="1" max="1" width="5.453125" style="154" customWidth="1"/>
    <col min="2" max="2" width="35.36328125" style="154" customWidth="1"/>
    <col min="3" max="3" width="7.08984375" style="154" customWidth="1"/>
    <col min="4" max="4" width="7.7265625" style="154" customWidth="1"/>
    <col min="5" max="5" width="13.81640625" style="154" customWidth="1"/>
    <col min="6" max="7" width="10.81640625" style="154" customWidth="1"/>
  </cols>
  <sheetData>
    <row r="1" spans="1:7" x14ac:dyDescent="0.35">
      <c r="A1" s="301" t="s">
        <v>207</v>
      </c>
      <c r="B1" s="301"/>
      <c r="C1" s="301"/>
      <c r="D1" s="301"/>
      <c r="E1" s="301"/>
      <c r="F1" s="301"/>
      <c r="G1" s="301"/>
    </row>
    <row r="2" spans="1:7" ht="26" x14ac:dyDescent="0.35">
      <c r="A2" s="138" t="s">
        <v>182</v>
      </c>
      <c r="B2" s="138" t="s">
        <v>183</v>
      </c>
      <c r="C2" s="138" t="s">
        <v>184</v>
      </c>
      <c r="D2" s="138" t="s">
        <v>185</v>
      </c>
      <c r="E2" s="138" t="s">
        <v>186</v>
      </c>
      <c r="F2" s="139" t="s">
        <v>187</v>
      </c>
      <c r="G2" s="139" t="s">
        <v>188</v>
      </c>
    </row>
    <row r="3" spans="1:7" ht="26.5" x14ac:dyDescent="0.35">
      <c r="A3" s="140">
        <v>1</v>
      </c>
      <c r="B3" s="156" t="s">
        <v>208</v>
      </c>
      <c r="C3" s="140" t="s">
        <v>184</v>
      </c>
      <c r="D3" s="140">
        <v>1</v>
      </c>
      <c r="E3" s="140" t="s">
        <v>200</v>
      </c>
      <c r="F3" s="142">
        <v>133.44</v>
      </c>
      <c r="G3" s="142">
        <f>((D3*2)*F3)/12</f>
        <v>22.24</v>
      </c>
    </row>
    <row r="4" spans="1:7" ht="26.5" x14ac:dyDescent="0.35">
      <c r="A4" s="140">
        <v>2</v>
      </c>
      <c r="B4" s="156" t="s">
        <v>209</v>
      </c>
      <c r="C4" s="140" t="s">
        <v>184</v>
      </c>
      <c r="D4" s="140">
        <v>2</v>
      </c>
      <c r="E4" s="140" t="s">
        <v>200</v>
      </c>
      <c r="F4" s="142">
        <v>76.08</v>
      </c>
      <c r="G4" s="142">
        <f t="shared" ref="G4:G8" si="0">((D4*2)*F4)/12</f>
        <v>25.36</v>
      </c>
    </row>
    <row r="5" spans="1:7" ht="26.5" x14ac:dyDescent="0.35">
      <c r="A5" s="140">
        <v>3</v>
      </c>
      <c r="B5" s="156" t="s">
        <v>210</v>
      </c>
      <c r="C5" s="140" t="s">
        <v>184</v>
      </c>
      <c r="D5" s="140">
        <v>2</v>
      </c>
      <c r="E5" s="140" t="s">
        <v>200</v>
      </c>
      <c r="F5" s="142">
        <v>72.27</v>
      </c>
      <c r="G5" s="142">
        <f t="shared" si="0"/>
        <v>24.09</v>
      </c>
    </row>
    <row r="6" spans="1:7" x14ac:dyDescent="0.35">
      <c r="A6" s="140">
        <v>4</v>
      </c>
      <c r="B6" s="156" t="s">
        <v>211</v>
      </c>
      <c r="C6" s="140" t="s">
        <v>206</v>
      </c>
      <c r="D6" s="140">
        <v>2</v>
      </c>
      <c r="E6" s="140" t="s">
        <v>200</v>
      </c>
      <c r="F6" s="142">
        <v>12.96</v>
      </c>
      <c r="G6" s="142">
        <f t="shared" si="0"/>
        <v>4.32</v>
      </c>
    </row>
    <row r="7" spans="1:7" x14ac:dyDescent="0.35">
      <c r="A7" s="140">
        <v>5</v>
      </c>
      <c r="B7" s="156" t="s">
        <v>212</v>
      </c>
      <c r="C7" s="140" t="s">
        <v>206</v>
      </c>
      <c r="D7" s="140">
        <v>1</v>
      </c>
      <c r="E7" s="140" t="s">
        <v>200</v>
      </c>
      <c r="F7" s="142">
        <v>96.12</v>
      </c>
      <c r="G7" s="142">
        <f t="shared" si="0"/>
        <v>16.02</v>
      </c>
    </row>
    <row r="8" spans="1:7" x14ac:dyDescent="0.35">
      <c r="A8" s="140">
        <v>6</v>
      </c>
      <c r="B8" s="144" t="s">
        <v>213</v>
      </c>
      <c r="C8" s="140" t="s">
        <v>184</v>
      </c>
      <c r="D8" s="140">
        <v>0.5</v>
      </c>
      <c r="E8" s="140" t="s">
        <v>200</v>
      </c>
      <c r="F8" s="142">
        <v>8.7799999999999994</v>
      </c>
      <c r="G8" s="142">
        <f t="shared" si="0"/>
        <v>0.73166666666666658</v>
      </c>
    </row>
    <row r="9" spans="1:7" ht="15" x14ac:dyDescent="0.35">
      <c r="A9" s="300" t="s">
        <v>225</v>
      </c>
      <c r="B9" s="300"/>
      <c r="C9" s="300"/>
      <c r="D9" s="300"/>
      <c r="E9" s="300"/>
      <c r="F9" s="300"/>
      <c r="G9" s="153">
        <f>SUM(G3:G8)</f>
        <v>92.761666666666656</v>
      </c>
    </row>
    <row r="12" spans="1:7" x14ac:dyDescent="0.35">
      <c r="A12" s="301" t="s">
        <v>227</v>
      </c>
      <c r="B12" s="301"/>
      <c r="C12" s="301"/>
      <c r="D12" s="301"/>
      <c r="E12" s="301"/>
      <c r="F12" s="301"/>
      <c r="G12" s="301"/>
    </row>
    <row r="13" spans="1:7" ht="26" x14ac:dyDescent="0.35">
      <c r="A13" s="138" t="s">
        <v>182</v>
      </c>
      <c r="B13" s="138" t="s">
        <v>183</v>
      </c>
      <c r="C13" s="138" t="s">
        <v>184</v>
      </c>
      <c r="D13" s="138" t="s">
        <v>185</v>
      </c>
      <c r="E13" s="138" t="s">
        <v>186</v>
      </c>
      <c r="F13" s="139" t="s">
        <v>187</v>
      </c>
      <c r="G13" s="139" t="s">
        <v>188</v>
      </c>
    </row>
    <row r="14" spans="1:7" x14ac:dyDescent="0.35">
      <c r="A14" s="140">
        <v>1</v>
      </c>
      <c r="B14" s="157" t="s">
        <v>214</v>
      </c>
      <c r="C14" s="140" t="s">
        <v>184</v>
      </c>
      <c r="D14" s="140">
        <v>2</v>
      </c>
      <c r="E14" s="140" t="s">
        <v>200</v>
      </c>
      <c r="F14" s="142">
        <v>76.08</v>
      </c>
      <c r="G14" s="142">
        <f>((D14*2)*F14)/12</f>
        <v>25.36</v>
      </c>
    </row>
    <row r="15" spans="1:7" x14ac:dyDescent="0.35">
      <c r="A15" s="140">
        <v>2</v>
      </c>
      <c r="B15" s="157" t="s">
        <v>215</v>
      </c>
      <c r="C15" s="140" t="s">
        <v>184</v>
      </c>
      <c r="D15" s="140">
        <v>2</v>
      </c>
      <c r="E15" s="140" t="s">
        <v>200</v>
      </c>
      <c r="F15" s="142">
        <v>82.98</v>
      </c>
      <c r="G15" s="142">
        <f t="shared" ref="G15:G18" si="1">((D15*2)*F15)/12</f>
        <v>27.66</v>
      </c>
    </row>
    <row r="16" spans="1:7" x14ac:dyDescent="0.35">
      <c r="A16" s="140">
        <v>3</v>
      </c>
      <c r="B16" s="156" t="s">
        <v>211</v>
      </c>
      <c r="C16" s="140" t="s">
        <v>206</v>
      </c>
      <c r="D16" s="140">
        <v>2</v>
      </c>
      <c r="E16" s="140" t="s">
        <v>200</v>
      </c>
      <c r="F16" s="142">
        <v>12.96</v>
      </c>
      <c r="G16" s="142">
        <f t="shared" si="1"/>
        <v>4.32</v>
      </c>
    </row>
    <row r="17" spans="1:7" x14ac:dyDescent="0.35">
      <c r="A17" s="140">
        <v>4</v>
      </c>
      <c r="B17" s="156" t="s">
        <v>216</v>
      </c>
      <c r="C17" s="140" t="s">
        <v>206</v>
      </c>
      <c r="D17" s="140">
        <v>1</v>
      </c>
      <c r="E17" s="140" t="s">
        <v>200</v>
      </c>
      <c r="F17" s="142">
        <v>100.56</v>
      </c>
      <c r="G17" s="142">
        <f t="shared" si="1"/>
        <v>16.760000000000002</v>
      </c>
    </row>
    <row r="18" spans="1:7" x14ac:dyDescent="0.35">
      <c r="A18" s="140">
        <v>5</v>
      </c>
      <c r="B18" s="144" t="s">
        <v>213</v>
      </c>
      <c r="C18" s="140" t="s">
        <v>184</v>
      </c>
      <c r="D18" s="140">
        <v>0.5</v>
      </c>
      <c r="E18" s="140" t="s">
        <v>200</v>
      </c>
      <c r="F18" s="142">
        <v>8.7799999999999994</v>
      </c>
      <c r="G18" s="142">
        <f t="shared" si="1"/>
        <v>0.73166666666666658</v>
      </c>
    </row>
    <row r="19" spans="1:7" ht="15" x14ac:dyDescent="0.35">
      <c r="A19" s="300" t="s">
        <v>226</v>
      </c>
      <c r="B19" s="300"/>
      <c r="C19" s="300"/>
      <c r="D19" s="300"/>
      <c r="E19" s="300"/>
      <c r="F19" s="300"/>
      <c r="G19" s="153">
        <f>SUM(G14:G18)</f>
        <v>74.831666666666663</v>
      </c>
    </row>
    <row r="22" spans="1:7" x14ac:dyDescent="0.35">
      <c r="A22" s="301" t="s">
        <v>217</v>
      </c>
      <c r="B22" s="301"/>
      <c r="C22" s="301"/>
      <c r="D22" s="301"/>
      <c r="E22" s="301"/>
      <c r="F22" s="301"/>
      <c r="G22" s="301"/>
    </row>
    <row r="23" spans="1:7" ht="26" x14ac:dyDescent="0.35">
      <c r="A23" s="138" t="s">
        <v>182</v>
      </c>
      <c r="B23" s="138" t="s">
        <v>183</v>
      </c>
      <c r="C23" s="138" t="s">
        <v>184</v>
      </c>
      <c r="D23" s="138" t="s">
        <v>185</v>
      </c>
      <c r="E23" s="138" t="s">
        <v>186</v>
      </c>
      <c r="F23" s="139" t="s">
        <v>187</v>
      </c>
      <c r="G23" s="139" t="s">
        <v>188</v>
      </c>
    </row>
    <row r="24" spans="1:7" ht="26.5" x14ac:dyDescent="0.35">
      <c r="A24" s="140">
        <v>1</v>
      </c>
      <c r="B24" s="156" t="s">
        <v>219</v>
      </c>
      <c r="C24" s="140" t="s">
        <v>184</v>
      </c>
      <c r="D24" s="140">
        <v>1</v>
      </c>
      <c r="E24" s="140" t="s">
        <v>200</v>
      </c>
      <c r="F24" s="142">
        <v>76.08</v>
      </c>
      <c r="G24" s="142">
        <f>((D24*2)*F24)/12</f>
        <v>12.68</v>
      </c>
    </row>
    <row r="25" spans="1:7" ht="26.5" x14ac:dyDescent="0.35">
      <c r="A25" s="140">
        <v>2</v>
      </c>
      <c r="B25" s="156" t="s">
        <v>220</v>
      </c>
      <c r="C25" s="140" t="s">
        <v>184</v>
      </c>
      <c r="D25" s="140">
        <v>2</v>
      </c>
      <c r="E25" s="140" t="s">
        <v>200</v>
      </c>
      <c r="F25" s="142">
        <v>72.27</v>
      </c>
      <c r="G25" s="142">
        <f t="shared" ref="G25:G29" si="2">((D25*2)*F25)/12</f>
        <v>24.09</v>
      </c>
    </row>
    <row r="26" spans="1:7" x14ac:dyDescent="0.35">
      <c r="A26" s="140">
        <v>3</v>
      </c>
      <c r="B26" s="156" t="s">
        <v>221</v>
      </c>
      <c r="C26" s="140" t="s">
        <v>184</v>
      </c>
      <c r="D26" s="140">
        <v>2</v>
      </c>
      <c r="E26" s="140" t="s">
        <v>200</v>
      </c>
      <c r="F26" s="142">
        <v>30.24</v>
      </c>
      <c r="G26" s="142">
        <f t="shared" si="2"/>
        <v>10.08</v>
      </c>
    </row>
    <row r="27" spans="1:7" x14ac:dyDescent="0.35">
      <c r="A27" s="140">
        <v>4</v>
      </c>
      <c r="B27" s="156" t="s">
        <v>211</v>
      </c>
      <c r="C27" s="140" t="s">
        <v>206</v>
      </c>
      <c r="D27" s="140">
        <v>2</v>
      </c>
      <c r="E27" s="140" t="s">
        <v>200</v>
      </c>
      <c r="F27" s="142">
        <v>12.96</v>
      </c>
      <c r="G27" s="142">
        <f t="shared" si="2"/>
        <v>4.32</v>
      </c>
    </row>
    <row r="28" spans="1:7" x14ac:dyDescent="0.35">
      <c r="A28" s="140">
        <v>6</v>
      </c>
      <c r="B28" s="156" t="s">
        <v>212</v>
      </c>
      <c r="C28" s="140" t="s">
        <v>206</v>
      </c>
      <c r="D28" s="140">
        <v>1</v>
      </c>
      <c r="E28" s="140" t="s">
        <v>200</v>
      </c>
      <c r="F28" s="142">
        <v>96.12</v>
      </c>
      <c r="G28" s="142">
        <f t="shared" si="2"/>
        <v>16.02</v>
      </c>
    </row>
    <row r="29" spans="1:7" x14ac:dyDescent="0.35">
      <c r="A29" s="140">
        <v>7</v>
      </c>
      <c r="B29" s="144" t="s">
        <v>213</v>
      </c>
      <c r="C29" s="140" t="s">
        <v>184</v>
      </c>
      <c r="D29" s="140">
        <v>0.5</v>
      </c>
      <c r="E29" s="140" t="s">
        <v>200</v>
      </c>
      <c r="F29" s="142">
        <v>8.7799999999999994</v>
      </c>
      <c r="G29" s="142">
        <f t="shared" si="2"/>
        <v>0.73166666666666658</v>
      </c>
    </row>
    <row r="30" spans="1:7" ht="15" x14ac:dyDescent="0.35">
      <c r="A30" s="300" t="s">
        <v>226</v>
      </c>
      <c r="B30" s="300"/>
      <c r="C30" s="300"/>
      <c r="D30" s="300"/>
      <c r="E30" s="300"/>
      <c r="F30" s="300"/>
      <c r="G30" s="153">
        <f>SUM(G24:G29)</f>
        <v>67.921666666666667</v>
      </c>
    </row>
    <row r="33" spans="1:7" x14ac:dyDescent="0.35">
      <c r="A33" s="301" t="s">
        <v>222</v>
      </c>
      <c r="B33" s="301"/>
      <c r="C33" s="301"/>
      <c r="D33" s="301"/>
      <c r="E33" s="301"/>
      <c r="F33" s="301"/>
      <c r="G33" s="301"/>
    </row>
    <row r="34" spans="1:7" ht="26" x14ac:dyDescent="0.35">
      <c r="A34" s="138" t="s">
        <v>182</v>
      </c>
      <c r="B34" s="138" t="s">
        <v>183</v>
      </c>
      <c r="C34" s="138" t="s">
        <v>184</v>
      </c>
      <c r="D34" s="138" t="s">
        <v>185</v>
      </c>
      <c r="E34" s="138" t="s">
        <v>186</v>
      </c>
      <c r="F34" s="139" t="s">
        <v>187</v>
      </c>
      <c r="G34" s="139" t="s">
        <v>188</v>
      </c>
    </row>
    <row r="35" spans="1:7" x14ac:dyDescent="0.35">
      <c r="A35" s="140">
        <v>1</v>
      </c>
      <c r="B35" s="157" t="s">
        <v>218</v>
      </c>
      <c r="C35" s="140" t="s">
        <v>184</v>
      </c>
      <c r="D35" s="140">
        <v>2</v>
      </c>
      <c r="E35" s="140" t="s">
        <v>200</v>
      </c>
      <c r="F35" s="142">
        <v>68.92</v>
      </c>
      <c r="G35" s="142">
        <f>((D35*2)*F35)/12</f>
        <v>22.973333333333333</v>
      </c>
    </row>
    <row r="36" spans="1:7" x14ac:dyDescent="0.35">
      <c r="A36" s="140">
        <v>2</v>
      </c>
      <c r="B36" s="157" t="s">
        <v>223</v>
      </c>
      <c r="C36" s="140" t="s">
        <v>184</v>
      </c>
      <c r="D36" s="140">
        <v>2</v>
      </c>
      <c r="E36" s="140" t="s">
        <v>200</v>
      </c>
      <c r="F36" s="142">
        <v>82.98</v>
      </c>
      <c r="G36" s="142">
        <f t="shared" ref="G36:G39" si="3">((D36*2)*F36)/12</f>
        <v>27.66</v>
      </c>
    </row>
    <row r="37" spans="1:7" x14ac:dyDescent="0.35">
      <c r="A37" s="140">
        <v>3</v>
      </c>
      <c r="B37" s="156" t="s">
        <v>211</v>
      </c>
      <c r="C37" s="140" t="s">
        <v>206</v>
      </c>
      <c r="D37" s="140">
        <v>2</v>
      </c>
      <c r="E37" s="140" t="s">
        <v>200</v>
      </c>
      <c r="F37" s="142">
        <v>12.96</v>
      </c>
      <c r="G37" s="142">
        <f t="shared" si="3"/>
        <v>4.32</v>
      </c>
    </row>
    <row r="38" spans="1:7" x14ac:dyDescent="0.35">
      <c r="A38" s="140">
        <v>4</v>
      </c>
      <c r="B38" s="155" t="s">
        <v>224</v>
      </c>
      <c r="C38" s="140" t="s">
        <v>206</v>
      </c>
      <c r="D38" s="140">
        <v>1</v>
      </c>
      <c r="E38" s="140" t="s">
        <v>200</v>
      </c>
      <c r="F38" s="142">
        <v>100.56</v>
      </c>
      <c r="G38" s="142">
        <f t="shared" si="3"/>
        <v>16.760000000000002</v>
      </c>
    </row>
    <row r="39" spans="1:7" x14ac:dyDescent="0.35">
      <c r="A39" s="140">
        <v>5</v>
      </c>
      <c r="B39" s="144" t="s">
        <v>213</v>
      </c>
      <c r="C39" s="140" t="s">
        <v>184</v>
      </c>
      <c r="D39" s="140">
        <v>0.5</v>
      </c>
      <c r="E39" s="140" t="s">
        <v>200</v>
      </c>
      <c r="F39" s="142">
        <v>8.7799999999999994</v>
      </c>
      <c r="G39" s="142">
        <f t="shared" si="3"/>
        <v>0.73166666666666658</v>
      </c>
    </row>
    <row r="40" spans="1:7" ht="15" x14ac:dyDescent="0.35">
      <c r="A40" s="300" t="s">
        <v>226</v>
      </c>
      <c r="B40" s="300"/>
      <c r="C40" s="300"/>
      <c r="D40" s="300"/>
      <c r="E40" s="300"/>
      <c r="F40" s="300"/>
      <c r="G40" s="153">
        <f>SUM(G35:G39)</f>
        <v>72.445000000000007</v>
      </c>
    </row>
  </sheetData>
  <mergeCells count="8">
    <mergeCell ref="A30:F30"/>
    <mergeCell ref="A33:G33"/>
    <mergeCell ref="A40:F40"/>
    <mergeCell ref="A1:G1"/>
    <mergeCell ref="A9:F9"/>
    <mergeCell ref="A12:G12"/>
    <mergeCell ref="A19:F19"/>
    <mergeCell ref="A22:G2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Recepção</vt:lpstr>
      <vt:lpstr>CarregadorContínuo</vt:lpstr>
      <vt:lpstr>Copeira</vt:lpstr>
      <vt:lpstr>Oficial de Manutenção</vt:lpstr>
      <vt:lpstr>Materiais</vt:lpstr>
      <vt:lpstr>Uniformes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MARCYANNE KARDYNNALLE LUZ DA SILVA</dc:creator>
  <cp:lastModifiedBy>MARCYANNE KARDYNNALLE LUZ DA SILVA</cp:lastModifiedBy>
  <cp:lastPrinted>2023-07-11T20:45:33Z</cp:lastPrinted>
  <dcterms:created xsi:type="dcterms:W3CDTF">2023-05-19T13:54:57Z</dcterms:created>
  <dcterms:modified xsi:type="dcterms:W3CDTF">2023-07-11T20:45:54Z</dcterms:modified>
</cp:coreProperties>
</file>